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1\18-2021\כללי\"/>
    </mc:Choice>
  </mc:AlternateContent>
  <bookViews>
    <workbookView xWindow="0" yWindow="0" windowWidth="19200" windowHeight="6240"/>
  </bookViews>
  <sheets>
    <sheet name="טופס הצעת המחיר - עדכני" sheetId="1" r:id="rId1"/>
  </sheets>
  <definedNames>
    <definedName name="OLE_LINK1" localSheetId="0">'טופס הצעת המחיר - עדכני'!$B$88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9" i="1" l="1"/>
  <c r="F111" i="1"/>
  <c r="F114" i="1"/>
  <c r="F115" i="1" l="1"/>
  <c r="F113" i="1"/>
  <c r="F112" i="1"/>
  <c r="F110" i="1"/>
  <c r="H101" i="1"/>
  <c r="H102" i="1" s="1"/>
  <c r="H100" i="1"/>
  <c r="H81" i="1"/>
  <c r="H80" i="1"/>
  <c r="H79" i="1"/>
  <c r="H78" i="1"/>
  <c r="H77" i="1"/>
  <c r="H76" i="1"/>
  <c r="H75" i="1"/>
  <c r="H73" i="1"/>
  <c r="H72" i="1"/>
  <c r="H71" i="1"/>
  <c r="H70" i="1"/>
  <c r="H69" i="1"/>
  <c r="H68" i="1"/>
  <c r="H66" i="1"/>
  <c r="H82" i="1" s="1"/>
  <c r="H65" i="1"/>
  <c r="H64" i="1"/>
  <c r="H63" i="1"/>
  <c r="H53" i="1"/>
  <c r="H52" i="1"/>
  <c r="H51" i="1"/>
  <c r="H50" i="1"/>
  <c r="H49" i="1"/>
  <c r="H48" i="1"/>
  <c r="H47" i="1"/>
  <c r="H46" i="1"/>
  <c r="H45" i="1"/>
  <c r="H44" i="1"/>
  <c r="H43" i="1"/>
  <c r="H42" i="1"/>
  <c r="H54" i="1" s="1"/>
  <c r="H34" i="1"/>
  <c r="H33" i="1"/>
  <c r="H32" i="1"/>
  <c r="H31" i="1"/>
  <c r="H30" i="1"/>
  <c r="H35" i="1" s="1"/>
  <c r="H22" i="1"/>
  <c r="H21" i="1"/>
  <c r="H20" i="1"/>
  <c r="H19" i="1"/>
  <c r="H18" i="1"/>
  <c r="H17" i="1"/>
  <c r="H23" i="1" s="1"/>
  <c r="H9" i="1"/>
  <c r="H8" i="1"/>
  <c r="H10" i="1" s="1"/>
  <c r="H7" i="1"/>
  <c r="H6" i="1"/>
  <c r="D113" i="1" l="1"/>
  <c r="G113" i="1" s="1"/>
  <c r="I113" i="1" s="1"/>
  <c r="H85" i="1"/>
  <c r="D109" i="1"/>
  <c r="G109" i="1" s="1"/>
  <c r="H13" i="1"/>
  <c r="D112" i="1"/>
  <c r="G112" i="1" s="1"/>
  <c r="I112" i="1" s="1"/>
  <c r="H57" i="1"/>
  <c r="D115" i="1"/>
  <c r="G115" i="1" s="1"/>
  <c r="I115" i="1" s="1"/>
  <c r="H105" i="1"/>
  <c r="H26" i="1"/>
  <c r="D110" i="1"/>
  <c r="G110" i="1" s="1"/>
  <c r="I110" i="1" s="1"/>
  <c r="D111" i="1"/>
  <c r="G111" i="1" s="1"/>
  <c r="I111" i="1" s="1"/>
  <c r="H38" i="1"/>
  <c r="G89" i="1" l="1"/>
  <c r="H89" i="1" s="1"/>
  <c r="H90" i="1" s="1"/>
  <c r="I109" i="1"/>
  <c r="G114" i="1"/>
  <c r="I114" i="1" s="1"/>
  <c r="I116" i="1" l="1"/>
  <c r="G116" i="1"/>
  <c r="G117" i="1" l="1"/>
  <c r="G118" i="1" s="1"/>
</calcChain>
</file>

<file path=xl/sharedStrings.xml><?xml version="1.0" encoding="utf-8"?>
<sst xmlns="http://schemas.openxmlformats.org/spreadsheetml/2006/main" count="225" uniqueCount="118">
  <si>
    <t>מכרז לאספקה, התקנה, שדרוג ותחזוקת מערכות גידור אלקטרוני - טופס הצעת המחיר</t>
  </si>
  <si>
    <t>סעיף 5.1 - טכנולוגיה א' - גדר זעזועים</t>
  </si>
  <si>
    <t>מס"ד</t>
  </si>
  <si>
    <t>תאור</t>
  </si>
  <si>
    <t>סעיף במפרט</t>
  </si>
  <si>
    <t>יח' מידה</t>
  </si>
  <si>
    <t>כמות מוערכת לשנה</t>
  </si>
  <si>
    <r>
      <t xml:space="preserve">מחיר יח' מרבי </t>
    </r>
    <r>
      <rPr>
        <b/>
        <sz val="11"/>
        <color rgb="FF000000"/>
        <rFont val="David"/>
        <family val="2"/>
      </rPr>
      <t>(בש"ח, לא כולל מע"מ)</t>
    </r>
  </si>
  <si>
    <t>סה"כ</t>
  </si>
  <si>
    <t>אספקה , חווט, והתקנה של מערכת זעזועים ללא מרכז בקרה ) לגדר רשת מרותכת בגובה של עד 3.5 מטר, כולל כרטיסי בקרה, קו הגלאים, שילוט</t>
  </si>
  <si>
    <t>מטר</t>
  </si>
  <si>
    <t>אספקה חווט, והתקנה של גדר זעזועים ( ללא מרכז  בקרה ) לגובה רשת מרותכת שבין 3.5 מטר ל – 6 מטר גובה, כולל כרטיסי בקרה, קווי גלאים, שילוט</t>
  </si>
  <si>
    <r>
      <t xml:space="preserve">אספקה , חווט והתקנה של מרכז בקרה למערכת  זעזועים, ובשילוב  גלאים נוספים, ממוחשב הכולל    מחשב ראשי ומחשב גבוי, תוכנת הפעלה ותוכנה     ייעודית לכל מחשב, תוכנת גבוי חם, </t>
    </r>
    <r>
      <rPr>
        <sz val="11"/>
        <color rgb="FF000000"/>
        <rFont val="Times New Roman"/>
        <family val="1"/>
      </rPr>
      <t>UPS</t>
    </r>
    <r>
      <rPr>
        <sz val="11"/>
        <color rgb="FF000000"/>
        <rFont val="David"/>
        <family val="2"/>
      </rPr>
      <t xml:space="preserve"> לכל מחשב, שרטוט מפת האתר וסימון הקטעים,  מגעים יבשים     לכל  קטע , תכנות והפעלה קומפלט</t>
    </r>
  </si>
  <si>
    <t>קומפלט</t>
  </si>
  <si>
    <t>התאמת גדר רשת לקליטת מערכת זעזועים כולל מתיחה, צביעה ובסוס, מתייחס לכל גובה גדר נדרשת</t>
  </si>
  <si>
    <t>יח'</t>
  </si>
  <si>
    <t>סה"כ לסעיף 5.1</t>
  </si>
  <si>
    <t>אחוז ההנחה המוצע</t>
  </si>
  <si>
    <t>סה"כ לסעיף 5.1 לאחר הנחה</t>
  </si>
  <si>
    <t>סעיף 5.2 - טכנולוגיה ב' - תיילים מתוחים</t>
  </si>
  <si>
    <r>
      <t xml:space="preserve">אספקה , חווט והתקנה של </t>
    </r>
    <r>
      <rPr>
        <b/>
        <sz val="11"/>
        <color rgb="FF000000"/>
        <rFont val="David"/>
        <family val="2"/>
      </rPr>
      <t>מרכז בקרה</t>
    </r>
    <r>
      <rPr>
        <sz val="11"/>
        <color rgb="FF000000"/>
        <rFont val="David"/>
        <family val="2"/>
      </rPr>
      <t xml:space="preserve"> למערכת    תיילים ובשילוב  גלאים נוספים, ממוחשב הכולל      מחשב ראשי ומחשב גבוי, תוכנת הפעלה ותוכנה     ייעודית לכל  מחשב, תוכנת גבוי חם, </t>
    </r>
    <r>
      <rPr>
        <sz val="11"/>
        <color rgb="FF000000"/>
        <rFont val="Times New Roman"/>
        <family val="1"/>
      </rPr>
      <t>UPS</t>
    </r>
    <r>
      <rPr>
        <sz val="11"/>
        <color rgb="FF000000"/>
        <rFont val="David"/>
        <family val="2"/>
      </rPr>
      <t xml:space="preserve"> לכל         מחשב, שרטוט מפת האתר וסימון הקטעים,  מגעים יבשים לכל  קטע , תכנות והפעלה קומפלט</t>
    </r>
  </si>
  <si>
    <t>אספקה חווט והתקנה של מערכת תילים מתוחים לגובה של 2 מטר אנכי , כולל כל המרכיבים המכנים, כרטיסי בקרה, כבל אינפורמציה, קומפלט</t>
  </si>
  <si>
    <r>
      <t xml:space="preserve">תוספת </t>
    </r>
    <r>
      <rPr>
        <sz val="11"/>
        <color rgb="FF000000"/>
        <rFont val="Times New Roman"/>
        <family val="1"/>
      </rPr>
      <t>OUTTRIGER</t>
    </r>
    <r>
      <rPr>
        <sz val="11"/>
        <color rgb="FF000000"/>
        <rFont val="David"/>
        <family val="2"/>
      </rPr>
      <t xml:space="preserve"> חיצוני באורך של 90 ס"מ, ובזוית של 45 מעלות למתואר בסעיף 1.42 לעיל</t>
    </r>
  </si>
  <si>
    <r>
      <t>זהה לסעיף 2</t>
    </r>
    <r>
      <rPr>
        <sz val="11"/>
        <color rgb="FF000000"/>
        <rFont val="David"/>
        <family val="2"/>
      </rPr>
      <t xml:space="preserve"> לעיל אך עבור גובה של 2.5 מטרים</t>
    </r>
  </si>
  <si>
    <t>זהה לסעיף 2 לעיל, אך עבור גובה של 3 מטרים</t>
  </si>
  <si>
    <t>זהה לסעיף 2  לעיל אך עבור גובה של 3.5 מטרים</t>
  </si>
  <si>
    <t>סה"כ לסעיף 5.2</t>
  </si>
  <si>
    <t>סה"כ לסעיף 5.2 לאחר הנחה</t>
  </si>
  <si>
    <t>סעיף 5.3 - טכנולוגיה ג' - דו טכנולוגיה</t>
  </si>
  <si>
    <t>אספקה , חווט והתקנה של מרכז בקרה למערכת דו טכנולוגית , ובשילוב גלאים נוספים, ממוחשב הכולל מחשב ראשי  ומחשב גבוי, תוכנת הפעלה ותוכנה    ייעודית לכל מחשב, תוכנת גבוי חם, UPS לכל מחשב, שרטוט מפת האתר וסימון הקטעים,  מגעים יבשים      לכל  קטע ,  תכנות והפעלה קומפלט</t>
  </si>
  <si>
    <t>אספקה והתקנה של מערכת התרעה דו טכנולוגית כאשר החלק האנכי המבוסס על זעזועים הינו בגובה של 3 מטר, ואילו התילים המתוחים האופקיים הנם באורך של 52 ס"מ והתילים האנכיים הינם בגובה של 102 ס"מ</t>
  </si>
  <si>
    <t>זהה לסעיף 2 לעיל כאשר החלק האנכי של  מערכת הזעזועים הנו בגובה של 400 ס"מ</t>
  </si>
  <si>
    <t>זהה לסעיף 2 לעיל כאשר החלק האנכי של מערכת הזעזועים הנו בגובה של 500 ס"מ</t>
  </si>
  <si>
    <t>התאמת גדר רשת לקליטת מערכת זעזועים כולל מתיחה, צביעה,ובסוס, מתייחס לכל גובה גדר נדרשת</t>
  </si>
  <si>
    <t>סה"כ לסעיף 5.3</t>
  </si>
  <si>
    <t>סה"כ לסעיף 5.3 לאחר הנחה</t>
  </si>
  <si>
    <t>סעיף 5.4 - אמצעים נוספים</t>
  </si>
  <si>
    <t>אספקה והתקנה של מפסק מגנטי מסוג: HEAVY DUTY , HIGHT SECURITY</t>
  </si>
  <si>
    <t>5.8.3</t>
  </si>
  <si>
    <t>אספקה והתקנה של סכבה ממוכשרת כמוגדר מחיר למ"ר</t>
  </si>
  <si>
    <t>מ"ר</t>
  </si>
  <si>
    <t xml:space="preserve">אספקה והתקנה של סורג ללא מכשור </t>
  </si>
  <si>
    <t xml:space="preserve">אספקה חווט והתקנה של גלאי משולב חיצוני  לתנאי חוץ כמוגדר </t>
  </si>
  <si>
    <t>5.8.2</t>
  </si>
  <si>
    <t>אספקה חווט והתקנה של גלאי אקטיבי כפול קרן לטווח של 50 מטר לפחות בתנאי חוץ (משדר+מקלט)</t>
  </si>
  <si>
    <t>5.8.1</t>
  </si>
  <si>
    <t>אספקה חווט והתקנה של גלאי אקטיבי כפול קרן לטווח חיצוני של 100 מטר (משדר+מקלט)</t>
  </si>
  <si>
    <t>אספקה בסוס והתקנה של עמוד הסתרה לגלאים  אקטיביים בגובה של 1.5 מטר (זוג עמודים)</t>
  </si>
  <si>
    <t>אספקה בסוס והתקנה של עמוד הסתרה לגלאים אקטיביים בגובה של 200 ס"מ (זוג עמודים)</t>
  </si>
  <si>
    <t>אספקה בסוס והתקנה של עמוד הסתרה לגלאים אקטיביים בגובה של 300 ס"מ (זוג עמודים)</t>
  </si>
  <si>
    <t>בצוע מעבר שער בצינור PVC כולל התקנת ברך  U הפוכה, כולל סגירה בתכסית הקיימת בשער</t>
  </si>
  <si>
    <t>אספקה חווט והתקנה של צופר + נצנץ גזרתי</t>
  </si>
  <si>
    <t>אספקה והתקנה של גדר רשת מרותכת כמוגדר בגובה של 2 מטר להתקנה על גג</t>
  </si>
  <si>
    <t>סה"כ לסעיף 5.4</t>
  </si>
  <si>
    <t>סה"כ לסעיף 5.4 לאחר הנחה</t>
  </si>
  <si>
    <t>סעיף 5.5 - תחזוקת מערכות קיימות</t>
  </si>
  <si>
    <t>מחוז דרום</t>
  </si>
  <si>
    <r>
      <rPr>
        <b/>
        <sz val="12"/>
        <color theme="1"/>
        <rFont val="David"/>
        <family val="2"/>
      </rPr>
      <t>נפחא + רמון</t>
    </r>
    <r>
      <rPr>
        <sz val="12"/>
        <color theme="1"/>
        <rFont val="David"/>
        <family val="2"/>
        <charset val="177"/>
      </rPr>
      <t xml:space="preserve"> - מערכת תייל מתוח מסוג DTR 2000</t>
    </r>
  </si>
  <si>
    <r>
      <rPr>
        <b/>
        <sz val="12"/>
        <color theme="1"/>
        <rFont val="David"/>
        <family val="2"/>
      </rPr>
      <t>שקמה</t>
    </r>
    <r>
      <rPr>
        <sz val="12"/>
        <color theme="1"/>
        <rFont val="David"/>
        <family val="2"/>
      </rPr>
      <t xml:space="preserve"> - מערכת תייל מתוח מסוג "יעל 15"</t>
    </r>
  </si>
  <si>
    <r>
      <rPr>
        <b/>
        <sz val="12"/>
        <color theme="1"/>
        <rFont val="David"/>
        <family val="2"/>
      </rPr>
      <t>אשל</t>
    </r>
    <r>
      <rPr>
        <sz val="12"/>
        <color theme="1"/>
        <rFont val="David"/>
        <family val="2"/>
      </rPr>
      <t xml:space="preserve"> - מערכת תייל מתוח מסוג "יעל 15"</t>
    </r>
  </si>
  <si>
    <r>
      <rPr>
        <b/>
        <sz val="12"/>
        <color theme="1"/>
        <rFont val="David"/>
        <family val="2"/>
      </rPr>
      <t>סהרונים</t>
    </r>
    <r>
      <rPr>
        <sz val="12"/>
        <color theme="1"/>
        <rFont val="David"/>
        <family val="2"/>
        <charset val="177"/>
      </rPr>
      <t xml:space="preserve"> - מערכת זעזועים של חברת IDS</t>
    </r>
  </si>
  <si>
    <t>מחוז מרכז</t>
  </si>
  <si>
    <r>
      <rPr>
        <b/>
        <sz val="12"/>
        <color theme="1"/>
        <rFont val="David"/>
        <family val="2"/>
      </rPr>
      <t>איילון</t>
    </r>
    <r>
      <rPr>
        <sz val="12"/>
        <color theme="1"/>
        <rFont val="David"/>
        <family val="2"/>
        <charset val="177"/>
      </rPr>
      <t xml:space="preserve"> - מערכת תייל מתוח מסוג DTR 2000</t>
    </r>
  </si>
  <si>
    <r>
      <rPr>
        <b/>
        <sz val="12"/>
        <color theme="1"/>
        <rFont val="David"/>
        <family val="2"/>
      </rPr>
      <t>איילון</t>
    </r>
    <r>
      <rPr>
        <sz val="12"/>
        <color theme="1"/>
        <rFont val="David"/>
        <family val="2"/>
        <charset val="177"/>
      </rPr>
      <t xml:space="preserve"> - מערכת זעזועים של חברת IDS (מעל שער צפון בלבד)</t>
    </r>
  </si>
  <si>
    <r>
      <rPr>
        <b/>
        <sz val="12"/>
        <color theme="1"/>
        <rFont val="David"/>
        <family val="2"/>
      </rPr>
      <t>הדרים</t>
    </r>
    <r>
      <rPr>
        <sz val="12"/>
        <color theme="1"/>
        <rFont val="David"/>
        <family val="2"/>
        <charset val="177"/>
      </rPr>
      <t xml:space="preserve"> - מערכת תייל מתוח מסוג DTR 2000 + זעזועים (בריקדה של חברת מגל) (דו טכנולוגיה)</t>
    </r>
  </si>
  <si>
    <r>
      <rPr>
        <b/>
        <sz val="12"/>
        <color theme="1"/>
        <rFont val="David"/>
        <family val="2"/>
      </rPr>
      <t>בית מעצר ת"א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</si>
  <si>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r>
      <rPr>
        <b/>
        <sz val="12"/>
        <color theme="1"/>
        <rFont val="David"/>
        <family val="2"/>
      </rPr>
      <t>עופר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</si>
  <si>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r>
      <rPr>
        <b/>
        <sz val="12"/>
        <color theme="1"/>
        <rFont val="David"/>
        <family val="2"/>
      </rPr>
      <t>מעשיהו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</si>
  <si>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t>מחוז צפון</t>
  </si>
  <si>
    <r>
      <rPr>
        <b/>
        <sz val="12"/>
        <color theme="1"/>
        <rFont val="David"/>
        <family val="2"/>
      </rPr>
      <t>חרמון</t>
    </r>
    <r>
      <rPr>
        <sz val="12"/>
        <color theme="1"/>
        <rFont val="David"/>
        <family val="2"/>
        <charset val="177"/>
      </rPr>
      <t xml:space="preserve"> - מערכת זעזועים של חברת IDS (מעל מכלול כניסה בלבד)</t>
    </r>
  </si>
  <si>
    <r>
      <rPr>
        <b/>
        <sz val="12"/>
        <color theme="1"/>
        <rFont val="David"/>
        <family val="2"/>
      </rPr>
      <t>קישון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</si>
  <si>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r>
      <rPr>
        <b/>
        <sz val="12"/>
        <color theme="1"/>
        <rFont val="David"/>
        <family val="2"/>
      </rPr>
      <t>כרמל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</si>
  <si>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r>
      <rPr>
        <b/>
        <sz val="12"/>
        <color theme="1"/>
        <rFont val="David"/>
        <family val="2"/>
      </rPr>
      <t>צלמון</t>
    </r>
    <r>
      <rPr>
        <sz val="12"/>
        <color theme="1"/>
        <rFont val="David"/>
        <family val="2"/>
        <charset val="177"/>
      </rPr>
      <t xml:space="preserve"> - מערכת זעזועים של חברת IDS (מעל גגות האגפים בלבד)</t>
    </r>
  </si>
  <si>
    <r>
      <rPr>
        <b/>
        <sz val="12"/>
        <color theme="1"/>
        <rFont val="David"/>
        <family val="2"/>
      </rPr>
      <t>צלמון/חרמון</t>
    </r>
    <r>
      <rPr>
        <sz val="12"/>
        <color theme="1"/>
        <rFont val="David"/>
        <family val="2"/>
      </rPr>
      <t xml:space="preserve"> - מערכת תייל מתוח מסוג "יעל 15"</t>
    </r>
  </si>
  <si>
    <r>
      <rPr>
        <b/>
        <sz val="12"/>
        <color theme="1"/>
        <rFont val="David"/>
        <family val="2"/>
      </rPr>
      <t>גלבוע</t>
    </r>
    <r>
      <rPr>
        <sz val="12"/>
        <color theme="1"/>
        <rFont val="David"/>
        <family val="2"/>
        <charset val="177"/>
      </rPr>
      <t xml:space="preserve"> - מערכת זעזועים של חברת IDS (מעל מכלול כניסה בלבד)</t>
    </r>
  </si>
  <si>
    <r>
      <rPr>
        <b/>
        <sz val="12"/>
        <color theme="1"/>
        <rFont val="David"/>
        <family val="2"/>
      </rPr>
      <t>שטה</t>
    </r>
    <r>
      <rPr>
        <sz val="12"/>
        <color theme="1"/>
        <rFont val="David"/>
        <family val="2"/>
        <charset val="177"/>
      </rPr>
      <t xml:space="preserve"> - מערכת זעזועים של חברת IDS </t>
    </r>
  </si>
  <si>
    <t>סה"כ לסעיף 5.5</t>
  </si>
  <si>
    <t>סה"כ לסעיף 5.5 לאחר הנחה</t>
  </si>
  <si>
    <t>סעיף 5.6 - תחזוקת מערכות חדשות</t>
  </si>
  <si>
    <r>
      <t xml:space="preserve">ערך          </t>
    </r>
    <r>
      <rPr>
        <b/>
        <sz val="12"/>
        <color rgb="FF000000"/>
        <rFont val="David"/>
        <family val="2"/>
        <charset val="177"/>
      </rPr>
      <t>(בין 0-5%)</t>
    </r>
  </si>
  <si>
    <r>
      <t xml:space="preserve">מחיר לשנה </t>
    </r>
    <r>
      <rPr>
        <b/>
        <sz val="11"/>
        <color rgb="FF000000"/>
        <rFont val="David"/>
        <family val="2"/>
      </rPr>
      <t xml:space="preserve">(בש"ח, לא כולל מע"מ) </t>
    </r>
  </si>
  <si>
    <t>סה"כ לשבע שנים</t>
  </si>
  <si>
    <r>
      <t xml:space="preserve">אחריות </t>
    </r>
    <r>
      <rPr>
        <b/>
        <u/>
        <sz val="12"/>
        <color rgb="FF000000"/>
        <rFont val="David"/>
        <family val="2"/>
      </rPr>
      <t>לשנה</t>
    </r>
    <r>
      <rPr>
        <sz val="12"/>
        <color rgb="FF000000"/>
        <rFont val="David"/>
        <family val="2"/>
        <charset val="177"/>
      </rPr>
      <t xml:space="preserve"> מעבר לתקופת החוזה על המערכות שיתווספו במהלך תקופת החוזה (יחושב כש"ע כספי כאחוז בין 0-5% בהתאם להצעת המציע לסך הכולל של סעיפים 5.1-5.4 לאחר הנחה לשבע  שנות אחריות (מעבר לתקופת האחריות)</t>
    </r>
  </si>
  <si>
    <t>%</t>
  </si>
  <si>
    <t>סה"כ לסעיף 5.6</t>
  </si>
  <si>
    <t>סעיף 5.7 - שילוט, תיעוד, הדרכה,בדיקות קבלה ואחריות</t>
  </si>
  <si>
    <t>שילוט כולל כל הנדרש במפרטים</t>
  </si>
  <si>
    <t>***</t>
  </si>
  <si>
    <t>*****</t>
  </si>
  <si>
    <t>לא לתמחור, כלול במחיר המערכת</t>
  </si>
  <si>
    <t>תיעוד כולל כל הנדרש במפרטים</t>
  </si>
  <si>
    <t>הדרכה כולל כל הנדרש במפרטים</t>
  </si>
  <si>
    <t>בדיקות קבלה כולל כל הנדרש במפרטים</t>
  </si>
  <si>
    <t>אחריות כולל כל הנדרש במפרטים</t>
  </si>
  <si>
    <t>הדרכה ייעודית עפ"י בקשת שב"ס מעבר לדרישת המפרט</t>
  </si>
  <si>
    <t>שעת עבודה לפעולות נוספות שאינן כלולות במחיר ההתקנה וזאת בתאום מראש על פי דרישת שב"ס</t>
  </si>
  <si>
    <t>שעה</t>
  </si>
  <si>
    <t>סה"כ לסעיף 5.7</t>
  </si>
  <si>
    <t>סה"כ לסעיף 5.7 לאחר הנחה</t>
  </si>
  <si>
    <r>
      <t xml:space="preserve">סיכום כתב הכמויות - </t>
    </r>
    <r>
      <rPr>
        <b/>
        <sz val="12"/>
        <color rgb="FFFF0000"/>
        <rFont val="David"/>
        <family val="2"/>
      </rPr>
      <t>לא למילוי - ימולא ע"י המזמין בלבד !</t>
    </r>
  </si>
  <si>
    <t>ספ'</t>
  </si>
  <si>
    <t>פרק</t>
  </si>
  <si>
    <t>עלות מקסימאלית (₪)</t>
  </si>
  <si>
    <t>משקל (%)</t>
  </si>
  <si>
    <r>
      <t>אחוז הנחה / תחזוקה</t>
    </r>
    <r>
      <rPr>
        <b/>
        <sz val="11"/>
        <color rgb="FF000000"/>
        <rFont val="David"/>
        <family val="2"/>
      </rPr>
      <t xml:space="preserve"> </t>
    </r>
    <r>
      <rPr>
        <b/>
        <sz val="12"/>
        <color rgb="FF000000"/>
        <rFont val="David"/>
        <family val="2"/>
      </rPr>
      <t>מוצע</t>
    </r>
    <r>
      <rPr>
        <b/>
        <sz val="11"/>
        <color rgb="FF000000"/>
        <rFont val="David"/>
        <family val="2"/>
      </rPr>
      <t xml:space="preserve"> </t>
    </r>
    <r>
      <rPr>
        <b/>
        <sz val="12"/>
        <color rgb="FF000000"/>
        <rFont val="David"/>
        <family val="2"/>
      </rPr>
      <t>(%)</t>
    </r>
  </si>
  <si>
    <t>סה"כ עלות הפרק לאחר הנחה (אם קיימת) (₪)</t>
  </si>
  <si>
    <r>
      <t xml:space="preserve">עלות ההצעה המשוקללת </t>
    </r>
    <r>
      <rPr>
        <sz val="12"/>
        <color rgb="FF000000"/>
        <rFont val="David"/>
        <family val="2"/>
      </rPr>
      <t>(מחיר הפרק לאחר הנחה * משקל הפרק)</t>
    </r>
  </si>
  <si>
    <t>טכנולוגיה א'</t>
  </si>
  <si>
    <t>טכנולוגיה ב'</t>
  </si>
  <si>
    <t>טכנולוגיה ג'</t>
  </si>
  <si>
    <t>אמצעים נוספים</t>
  </si>
  <si>
    <t>תחזוקת מערכות קיימות</t>
  </si>
  <si>
    <t>תחזוקת מערכות חדשות</t>
  </si>
  <si>
    <t>יחושב כש"ע כספי כאחוז בין 0-5% בהתאם להצעת המציע לסך הכולל של סעיפים 5.1-5.4 לאחר הנחה לשבע שנות אחריות (מעבר לתקופת האחריות)</t>
  </si>
  <si>
    <t>שילוט, תיעוד, הדרכה, בדיקות קבלה ואחריות</t>
  </si>
  <si>
    <t xml:space="preserve">סה"כ עלות ההצעה </t>
  </si>
  <si>
    <t>מע"מ</t>
  </si>
  <si>
    <t>סה"כ עלות ההצעה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</si>
</sst>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₪&quot;\ #,##0;[Red]&quot;₪&quot;\ \-#,##0"/>
    <numFmt numFmtId="8" formatCode="&quot;₪&quot;\ #,##0.00;[Red]&quot;₪&quot;\ \-#,##0.00"/>
    <numFmt numFmtId="43" formatCode="_ * #,##0.00_ ;_ * \-#,##0.00_ ;_ * &quot;-&quot;??_ ;_ @_ "/>
  </numFmts>
  <fonts count="2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u/>
      <sz val="12"/>
      <color theme="1"/>
      <name val="Arial"/>
      <family val="2"/>
      <scheme val="minor"/>
    </font>
    <font>
      <b/>
      <sz val="12"/>
      <color theme="1"/>
      <name val="David"/>
      <family val="2"/>
      <charset val="177"/>
    </font>
    <font>
      <b/>
      <sz val="14"/>
      <color rgb="FF000000"/>
      <name val="David"/>
      <family val="2"/>
      <charset val="177"/>
    </font>
    <font>
      <b/>
      <sz val="11"/>
      <color rgb="FF000000"/>
      <name val="David"/>
      <family val="2"/>
    </font>
    <font>
      <sz val="12"/>
      <color rgb="FF000000"/>
      <name val="David"/>
      <family val="2"/>
      <charset val="177"/>
    </font>
    <font>
      <sz val="11"/>
      <color rgb="FF000000"/>
      <name val="David"/>
      <family val="2"/>
    </font>
    <font>
      <sz val="14"/>
      <color rgb="FF000000"/>
      <name val="David"/>
      <family val="2"/>
    </font>
    <font>
      <sz val="11"/>
      <color rgb="FF000000"/>
      <name val="Times New Roman"/>
      <family val="1"/>
    </font>
    <font>
      <sz val="11"/>
      <color theme="1"/>
      <name val="David"/>
      <family val="2"/>
      <charset val="177"/>
    </font>
    <font>
      <sz val="11"/>
      <color theme="1"/>
      <name val="Calibri"/>
      <family val="2"/>
    </font>
    <font>
      <b/>
      <sz val="16"/>
      <color rgb="FF000000"/>
      <name val="David"/>
      <family val="2"/>
      <charset val="177"/>
    </font>
    <font>
      <b/>
      <sz val="20"/>
      <color rgb="FF000000"/>
      <name val="David"/>
      <family val="2"/>
      <charset val="177"/>
    </font>
    <font>
      <sz val="12"/>
      <color rgb="FF000000"/>
      <name val="David"/>
      <family val="2"/>
    </font>
    <font>
      <sz val="11"/>
      <color rgb="FF000000"/>
      <name val="Arial"/>
      <family val="2"/>
    </font>
    <font>
      <b/>
      <sz val="14"/>
      <color theme="1"/>
      <name val="David"/>
      <family val="2"/>
      <charset val="177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u/>
      <sz val="12"/>
      <color rgb="FF000000"/>
      <name val="David"/>
      <family val="2"/>
    </font>
    <font>
      <sz val="14"/>
      <color rgb="FF000000"/>
      <name val="David"/>
      <family val="2"/>
      <charset val="177"/>
    </font>
    <font>
      <b/>
      <sz val="12"/>
      <color rgb="FFFF0000"/>
      <name val="David"/>
      <family val="2"/>
    </font>
    <font>
      <b/>
      <sz val="12"/>
      <color rgb="FF000000"/>
      <name val="David"/>
      <family val="2"/>
    </font>
    <font>
      <b/>
      <sz val="14"/>
      <color rgb="FF000000"/>
      <name val="David"/>
      <family val="2"/>
    </font>
    <font>
      <b/>
      <sz val="18"/>
      <color rgb="FF000000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6">
    <xf numFmtId="0" fontId="0" fillId="0" borderId="0" xfId="0"/>
    <xf numFmtId="0" fontId="2" fillId="0" borderId="0" xfId="0" applyFont="1" applyAlignment="1"/>
    <xf numFmtId="0" fontId="4" fillId="0" borderId="4" xfId="0" applyFont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7" fillId="0" borderId="8" xfId="0" applyFont="1" applyBorder="1" applyAlignment="1">
      <alignment horizontal="right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8" fillId="0" borderId="8" xfId="0" applyFont="1" applyBorder="1" applyAlignment="1">
      <alignment horizontal="center" vertical="center" wrapText="1" readingOrder="2"/>
    </xf>
    <xf numFmtId="0" fontId="8" fillId="0" borderId="9" xfId="0" applyFont="1" applyBorder="1" applyAlignment="1">
      <alignment horizontal="center" vertical="center" wrapText="1" readingOrder="2"/>
    </xf>
    <xf numFmtId="0" fontId="6" fillId="0" borderId="10" xfId="0" applyFont="1" applyBorder="1" applyAlignment="1">
      <alignment horizontal="center" vertical="center" wrapText="1" readingOrder="2"/>
    </xf>
    <xf numFmtId="0" fontId="7" fillId="0" borderId="11" xfId="0" applyFont="1" applyBorder="1" applyAlignment="1">
      <alignment horizontal="right" vertical="center" wrapText="1" readingOrder="2"/>
    </xf>
    <xf numFmtId="0" fontId="6" fillId="0" borderId="11" xfId="0" applyFont="1" applyBorder="1" applyAlignment="1">
      <alignment horizontal="center" vertical="center" wrapText="1" readingOrder="2"/>
    </xf>
    <xf numFmtId="0" fontId="8" fillId="0" borderId="11" xfId="0" applyFont="1" applyBorder="1" applyAlignment="1">
      <alignment horizontal="center" vertical="center" wrapText="1" readingOrder="2"/>
    </xf>
    <xf numFmtId="0" fontId="8" fillId="0" borderId="12" xfId="0" applyFont="1" applyBorder="1" applyAlignment="1">
      <alignment horizontal="center" vertical="center" wrapText="1" readingOrder="2"/>
    </xf>
    <xf numFmtId="0" fontId="6" fillId="0" borderId="13" xfId="0" applyFont="1" applyBorder="1" applyAlignment="1">
      <alignment horizontal="center" vertical="center" wrapText="1" readingOrder="2"/>
    </xf>
    <xf numFmtId="0" fontId="10" fillId="0" borderId="14" xfId="0" applyFont="1" applyBorder="1" applyAlignment="1">
      <alignment horizontal="justify" vertical="center" wrapText="1" readingOrder="2"/>
    </xf>
    <xf numFmtId="0" fontId="6" fillId="0" borderId="14" xfId="0" applyFont="1" applyBorder="1" applyAlignment="1">
      <alignment horizontal="center" vertical="center" wrapText="1" readingOrder="2"/>
    </xf>
    <xf numFmtId="0" fontId="8" fillId="0" borderId="14" xfId="0" applyFont="1" applyBorder="1" applyAlignment="1">
      <alignment horizontal="center" vertical="center" wrapText="1" readingOrder="2"/>
    </xf>
    <xf numFmtId="0" fontId="8" fillId="0" borderId="15" xfId="0" applyFont="1" applyBorder="1" applyAlignment="1">
      <alignment horizontal="center" vertical="center" wrapText="1" readingOrder="2"/>
    </xf>
    <xf numFmtId="9" fontId="12" fillId="3" borderId="19" xfId="0" applyNumberFormat="1" applyFont="1" applyFill="1" applyBorder="1" applyAlignment="1">
      <alignment horizontal="center" vertical="center" wrapText="1" readingOrder="2"/>
    </xf>
    <xf numFmtId="3" fontId="12" fillId="0" borderId="21" xfId="0" applyNumberFormat="1" applyFont="1" applyFill="1" applyBorder="1" applyAlignment="1">
      <alignment horizontal="center" vertical="center" wrapText="1" readingOrder="2"/>
    </xf>
    <xf numFmtId="0" fontId="11" fillId="0" borderId="0" xfId="0" applyFont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 readingOrder="2"/>
    </xf>
    <xf numFmtId="3" fontId="12" fillId="0" borderId="22" xfId="0" applyNumberFormat="1" applyFont="1" applyFill="1" applyBorder="1" applyAlignment="1">
      <alignment horizontal="center" vertical="center" wrapText="1" readingOrder="2"/>
    </xf>
    <xf numFmtId="0" fontId="7" fillId="0" borderId="14" xfId="0" applyFont="1" applyBorder="1" applyAlignment="1">
      <alignment horizontal="right" vertical="center" wrapText="1" readingOrder="2"/>
    </xf>
    <xf numFmtId="0" fontId="13" fillId="0" borderId="22" xfId="0" applyFont="1" applyFill="1" applyBorder="1" applyAlignment="1">
      <alignment horizontal="center" vertical="center" wrapText="1" readingOrder="2"/>
    </xf>
    <xf numFmtId="0" fontId="14" fillId="0" borderId="8" xfId="0" applyFont="1" applyBorder="1" applyAlignment="1">
      <alignment horizontal="right" vertical="center" wrapText="1" readingOrder="2"/>
    </xf>
    <xf numFmtId="0" fontId="14" fillId="0" borderId="11" xfId="0" applyFont="1" applyBorder="1" applyAlignment="1">
      <alignment horizontal="right" vertical="center" wrapText="1" readingOrder="2"/>
    </xf>
    <xf numFmtId="0" fontId="14" fillId="0" borderId="14" xfId="0" applyFont="1" applyBorder="1" applyAlignment="1">
      <alignment horizontal="right" vertical="center" wrapText="1" readingOrder="2"/>
    </xf>
    <xf numFmtId="0" fontId="15" fillId="0" borderId="0" xfId="0" applyFont="1" applyFill="1" applyBorder="1" applyAlignment="1">
      <alignment horizontal="right" vertical="center" readingOrder="2"/>
    </xf>
    <xf numFmtId="0" fontId="15" fillId="0" borderId="0" xfId="0" applyFont="1" applyFill="1" applyBorder="1" applyAlignment="1">
      <alignment horizontal="center" vertical="center" wrapText="1" readingOrder="2"/>
    </xf>
    <xf numFmtId="8" fontId="15" fillId="0" borderId="0" xfId="0" applyNumberFormat="1" applyFont="1" applyFill="1" applyBorder="1" applyAlignment="1">
      <alignment horizontal="center" vertical="center" wrapText="1" readingOrder="1"/>
    </xf>
    <xf numFmtId="0" fontId="15" fillId="0" borderId="0" xfId="0" applyFont="1" applyFill="1" applyBorder="1" applyAlignment="1">
      <alignment horizontal="center" vertical="center" wrapText="1" readingOrder="1"/>
    </xf>
    <xf numFmtId="0" fontId="15" fillId="0" borderId="0" xfId="0" applyFont="1" applyFill="1" applyBorder="1" applyAlignment="1">
      <alignment horizontal="right" vertical="center" wrapText="1" readingOrder="2"/>
    </xf>
    <xf numFmtId="6" fontId="15" fillId="0" borderId="0" xfId="0" applyNumberFormat="1" applyFont="1" applyFill="1" applyBorder="1" applyAlignment="1">
      <alignment horizontal="center" vertical="center" wrapText="1" readingOrder="1"/>
    </xf>
    <xf numFmtId="0" fontId="6" fillId="2" borderId="23" xfId="0" applyFont="1" applyFill="1" applyBorder="1" applyAlignment="1">
      <alignment horizontal="center" vertical="center" wrapText="1" readingOrder="2"/>
    </xf>
    <xf numFmtId="0" fontId="16" fillId="2" borderId="24" xfId="0" applyFont="1" applyFill="1" applyBorder="1" applyAlignment="1">
      <alignment horizontal="justify" vertical="center" wrapText="1" readingOrder="2"/>
    </xf>
    <xf numFmtId="0" fontId="6" fillId="2" borderId="24" xfId="0" applyFont="1" applyFill="1" applyBorder="1" applyAlignment="1">
      <alignment horizontal="center" vertical="center" wrapText="1" readingOrder="2"/>
    </xf>
    <xf numFmtId="0" fontId="8" fillId="2" borderId="24" xfId="0" applyFont="1" applyFill="1" applyBorder="1" applyAlignment="1">
      <alignment horizontal="center" vertical="center" wrapText="1" readingOrder="2"/>
    </xf>
    <xf numFmtId="0" fontId="8" fillId="2" borderId="25" xfId="0" applyFont="1" applyFill="1" applyBorder="1" applyAlignment="1">
      <alignment horizontal="center" vertical="center" wrapText="1" readingOrder="2"/>
    </xf>
    <xf numFmtId="0" fontId="17" fillId="0" borderId="11" xfId="0" applyFont="1" applyBorder="1" applyAlignment="1">
      <alignment horizontal="right" vertical="center" wrapText="1"/>
    </xf>
    <xf numFmtId="0" fontId="6" fillId="0" borderId="26" xfId="0" applyFont="1" applyBorder="1" applyAlignment="1">
      <alignment horizontal="center" vertical="center" wrapText="1" readingOrder="2"/>
    </xf>
    <xf numFmtId="0" fontId="17" fillId="0" borderId="27" xfId="0" applyFont="1" applyBorder="1" applyAlignment="1">
      <alignment horizontal="right" vertical="center" wrapText="1"/>
    </xf>
    <xf numFmtId="0" fontId="6" fillId="0" borderId="27" xfId="0" applyFont="1" applyBorder="1" applyAlignment="1">
      <alignment horizontal="center" vertical="center" wrapText="1" readingOrder="2"/>
    </xf>
    <xf numFmtId="0" fontId="8" fillId="0" borderId="27" xfId="0" applyFont="1" applyBorder="1" applyAlignment="1">
      <alignment horizontal="center" vertical="center" wrapText="1" readingOrder="2"/>
    </xf>
    <xf numFmtId="0" fontId="17" fillId="0" borderId="14" xfId="0" applyFont="1" applyBorder="1" applyAlignment="1">
      <alignment horizontal="right" vertical="center" wrapText="1" readingOrder="2"/>
    </xf>
    <xf numFmtId="0" fontId="17" fillId="0" borderId="11" xfId="0" applyFont="1" applyBorder="1" applyAlignment="1">
      <alignment horizontal="right" vertical="center" wrapText="1" readingOrder="2"/>
    </xf>
    <xf numFmtId="0" fontId="6" fillId="2" borderId="7" xfId="0" applyFont="1" applyFill="1" applyBorder="1" applyAlignment="1">
      <alignment horizontal="center" vertical="center" wrapText="1" readingOrder="2"/>
    </xf>
    <xf numFmtId="0" fontId="16" fillId="2" borderId="8" xfId="0" applyFont="1" applyFill="1" applyBorder="1" applyAlignment="1">
      <alignment horizontal="justify" vertical="center" wrapText="1" readingOrder="2"/>
    </xf>
    <xf numFmtId="0" fontId="6" fillId="2" borderId="8" xfId="0" applyFont="1" applyFill="1" applyBorder="1" applyAlignment="1">
      <alignment horizontal="center" vertical="center" wrapText="1" readingOrder="2"/>
    </xf>
    <xf numFmtId="0" fontId="8" fillId="2" borderId="8" xfId="0" applyFont="1" applyFill="1" applyBorder="1" applyAlignment="1">
      <alignment horizontal="center" vertical="center" wrapText="1" readingOrder="2"/>
    </xf>
    <xf numFmtId="0" fontId="8" fillId="2" borderId="9" xfId="0" applyFont="1" applyFill="1" applyBorder="1" applyAlignment="1">
      <alignment horizontal="center" vertical="center" wrapText="1" readingOrder="2"/>
    </xf>
    <xf numFmtId="0" fontId="0" fillId="0" borderId="0" xfId="0" applyFill="1" applyBorder="1"/>
    <xf numFmtId="0" fontId="6" fillId="0" borderId="31" xfId="0" applyFont="1" applyBorder="1" applyAlignment="1">
      <alignment horizontal="center" vertical="center" wrapText="1" readingOrder="2"/>
    </xf>
    <xf numFmtId="0" fontId="6" fillId="0" borderId="32" xfId="0" applyFont="1" applyBorder="1" applyAlignment="1">
      <alignment horizontal="center" vertical="center" wrapText="1" readingOrder="2"/>
    </xf>
    <xf numFmtId="0" fontId="6" fillId="0" borderId="33" xfId="0" applyFont="1" applyBorder="1" applyAlignment="1">
      <alignment horizontal="center" vertical="center" wrapText="1" readingOrder="2"/>
    </xf>
    <xf numFmtId="9" fontId="22" fillId="3" borderId="33" xfId="0" applyNumberFormat="1" applyFont="1" applyFill="1" applyBorder="1" applyAlignment="1">
      <alignment horizontal="center" vertical="center" wrapText="1" readingOrder="2"/>
    </xf>
    <xf numFmtId="3" fontId="4" fillId="0" borderId="33" xfId="0" applyNumberFormat="1" applyFont="1" applyBorder="1" applyAlignment="1">
      <alignment horizontal="center" vertical="center" wrapText="1" readingOrder="2"/>
    </xf>
    <xf numFmtId="3" fontId="4" fillId="0" borderId="34" xfId="0" applyNumberFormat="1" applyFont="1" applyBorder="1" applyAlignment="1">
      <alignment horizontal="center" vertical="center" wrapText="1" readingOrder="2"/>
    </xf>
    <xf numFmtId="0" fontId="4" fillId="0" borderId="37" xfId="0" applyFont="1" applyBorder="1" applyAlignment="1">
      <alignment horizontal="center" vertical="center" wrapText="1" readingOrder="2"/>
    </xf>
    <xf numFmtId="0" fontId="4" fillId="0" borderId="38" xfId="0" applyFont="1" applyBorder="1" applyAlignment="1">
      <alignment horizontal="center" vertical="center" wrapText="1" readingOrder="2"/>
    </xf>
    <xf numFmtId="0" fontId="4" fillId="0" borderId="39" xfId="0" applyFont="1" applyBorder="1" applyAlignment="1">
      <alignment horizontal="center" vertical="center" wrapText="1" readingOrder="2"/>
    </xf>
    <xf numFmtId="0" fontId="4" fillId="0" borderId="40" xfId="0" applyFont="1" applyBorder="1" applyAlignment="1">
      <alignment horizontal="center" vertical="center" wrapText="1" readingOrder="2"/>
    </xf>
    <xf numFmtId="0" fontId="4" fillId="0" borderId="41" xfId="0" applyFont="1" applyBorder="1" applyAlignment="1">
      <alignment horizontal="center" vertical="center" wrapText="1" readingOrder="2"/>
    </xf>
    <xf numFmtId="0" fontId="4" fillId="0" borderId="42" xfId="0" applyFont="1" applyBorder="1" applyAlignment="1">
      <alignment horizontal="center" vertical="center" wrapText="1" readingOrder="2"/>
    </xf>
    <xf numFmtId="0" fontId="6" fillId="0" borderId="23" xfId="0" applyFont="1" applyBorder="1" applyAlignment="1">
      <alignment horizontal="center" vertical="center" wrapText="1" readingOrder="2"/>
    </xf>
    <xf numFmtId="0" fontId="10" fillId="0" borderId="25" xfId="0" applyFont="1" applyBorder="1" applyAlignment="1">
      <alignment horizontal="right" vertical="center" wrapText="1" readingOrder="2"/>
    </xf>
    <xf numFmtId="0" fontId="6" fillId="0" borderId="43" xfId="0" applyFont="1" applyBorder="1" applyAlignment="1">
      <alignment horizontal="center" vertical="center" wrapText="1" readingOrder="2"/>
    </xf>
    <xf numFmtId="0" fontId="10" fillId="0" borderId="24" xfId="0" applyFont="1" applyBorder="1" applyAlignment="1">
      <alignment horizontal="center" vertical="center" wrapText="1" readingOrder="2"/>
    </xf>
    <xf numFmtId="49" fontId="6" fillId="0" borderId="24" xfId="0" applyNumberFormat="1" applyFont="1" applyBorder="1" applyAlignment="1">
      <alignment horizontal="center" vertical="center" wrapText="1" readingOrder="2"/>
    </xf>
    <xf numFmtId="49" fontId="6" fillId="0" borderId="35" xfId="0" applyNumberFormat="1" applyFont="1" applyBorder="1" applyAlignment="1">
      <alignment horizontal="center" vertical="center" wrapText="1" readingOrder="2"/>
    </xf>
    <xf numFmtId="0" fontId="6" fillId="0" borderId="36" xfId="0" applyFont="1" applyBorder="1" applyAlignment="1">
      <alignment horizontal="center" vertical="center" wrapText="1" readingOrder="2"/>
    </xf>
    <xf numFmtId="0" fontId="10" fillId="0" borderId="12" xfId="0" applyFont="1" applyBorder="1" applyAlignment="1">
      <alignment horizontal="right" vertical="center" wrapText="1" readingOrder="2"/>
    </xf>
    <xf numFmtId="0" fontId="6" fillId="0" borderId="44" xfId="0" applyFont="1" applyBorder="1" applyAlignment="1">
      <alignment horizontal="center" vertical="center" wrapText="1" readingOrder="2"/>
    </xf>
    <xf numFmtId="0" fontId="10" fillId="0" borderId="11" xfId="0" applyFont="1" applyBorder="1" applyAlignment="1">
      <alignment horizontal="center" vertical="center" wrapText="1" readingOrder="2"/>
    </xf>
    <xf numFmtId="49" fontId="6" fillId="0" borderId="11" xfId="0" applyNumberFormat="1" applyFont="1" applyBorder="1" applyAlignment="1">
      <alignment horizontal="center" vertical="center" wrapText="1" readingOrder="2"/>
    </xf>
    <xf numFmtId="49" fontId="6" fillId="0" borderId="18" xfId="0" applyNumberFormat="1" applyFont="1" applyBorder="1" applyAlignment="1">
      <alignment horizontal="center" vertical="center" wrapText="1" readingOrder="2"/>
    </xf>
    <xf numFmtId="0" fontId="6" fillId="0" borderId="19" xfId="0" applyFont="1" applyBorder="1" applyAlignment="1">
      <alignment horizontal="center" vertical="center" wrapText="1" readingOrder="2"/>
    </xf>
    <xf numFmtId="0" fontId="22" fillId="0" borderId="11" xfId="0" applyFont="1" applyBorder="1" applyAlignment="1">
      <alignment horizontal="center" vertical="center" wrapText="1" readingOrder="2"/>
    </xf>
    <xf numFmtId="0" fontId="22" fillId="0" borderId="18" xfId="0" applyFont="1" applyBorder="1" applyAlignment="1">
      <alignment horizontal="center" vertical="center" wrapText="1" readingOrder="2"/>
    </xf>
    <xf numFmtId="0" fontId="22" fillId="0" borderId="19" xfId="0" applyFont="1" applyBorder="1" applyAlignment="1">
      <alignment horizontal="center" vertical="center" wrapText="1" readingOrder="2"/>
    </xf>
    <xf numFmtId="0" fontId="10" fillId="0" borderId="15" xfId="0" applyFont="1" applyBorder="1" applyAlignment="1">
      <alignment horizontal="right" vertical="center" wrapText="1" readingOrder="2"/>
    </xf>
    <xf numFmtId="0" fontId="6" fillId="0" borderId="45" xfId="0" applyFont="1" applyBorder="1" applyAlignment="1">
      <alignment horizontal="center" vertical="center" wrapText="1" readingOrder="2"/>
    </xf>
    <xf numFmtId="0" fontId="10" fillId="0" borderId="14" xfId="0" applyFont="1" applyBorder="1" applyAlignment="1">
      <alignment horizontal="center" vertical="center" wrapText="1" readingOrder="2"/>
    </xf>
    <xf numFmtId="0" fontId="22" fillId="0" borderId="14" xfId="0" applyFont="1" applyBorder="1" applyAlignment="1">
      <alignment horizontal="center" vertical="center" wrapText="1" readingOrder="2"/>
    </xf>
    <xf numFmtId="0" fontId="22" fillId="0" borderId="20" xfId="0" applyFont="1" applyBorder="1" applyAlignment="1">
      <alignment horizontal="center" vertical="center" wrapText="1" readingOrder="2"/>
    </xf>
    <xf numFmtId="0" fontId="22" fillId="0" borderId="21" xfId="0" applyFont="1" applyBorder="1" applyAlignment="1">
      <alignment horizontal="center" vertical="center" wrapText="1" readingOrder="2"/>
    </xf>
    <xf numFmtId="1" fontId="12" fillId="0" borderId="21" xfId="0" applyNumberFormat="1" applyFont="1" applyFill="1" applyBorder="1" applyAlignment="1">
      <alignment horizontal="center" vertical="center" wrapText="1" readingOrder="2"/>
    </xf>
    <xf numFmtId="1" fontId="13" fillId="0" borderId="22" xfId="0" applyNumberFormat="1" applyFont="1" applyFill="1" applyBorder="1" applyAlignment="1">
      <alignment horizontal="center" vertical="center" wrapText="1" readingOrder="2"/>
    </xf>
    <xf numFmtId="0" fontId="3" fillId="0" borderId="0" xfId="0" applyFont="1" applyFill="1" applyBorder="1" applyAlignment="1">
      <alignment vertical="center"/>
    </xf>
    <xf numFmtId="0" fontId="20" fillId="0" borderId="7" xfId="0" applyFont="1" applyBorder="1" applyAlignment="1">
      <alignment horizontal="center" vertical="center" wrapText="1" readingOrder="2"/>
    </xf>
    <xf numFmtId="0" fontId="20" fillId="0" borderId="8" xfId="0" applyFont="1" applyBorder="1" applyAlignment="1">
      <alignment horizontal="center" vertical="center" wrapText="1" readingOrder="2"/>
    </xf>
    <xf numFmtId="0" fontId="20" fillId="4" borderId="8" xfId="0" applyFont="1" applyFill="1" applyBorder="1" applyAlignment="1">
      <alignment horizontal="center" vertical="center" wrapText="1" readingOrder="2"/>
    </xf>
    <xf numFmtId="0" fontId="20" fillId="2" borderId="36" xfId="0" applyFont="1" applyFill="1" applyBorder="1" applyAlignment="1">
      <alignment horizontal="center" vertical="center" wrapText="1" readingOrder="2"/>
    </xf>
    <xf numFmtId="0" fontId="24" fillId="0" borderId="10" xfId="0" applyFont="1" applyBorder="1" applyAlignment="1">
      <alignment horizontal="center" vertical="center" readingOrder="1"/>
    </xf>
    <xf numFmtId="0" fontId="4" fillId="0" borderId="11" xfId="0" applyFont="1" applyBorder="1" applyAlignment="1">
      <alignment horizontal="center" vertical="center" readingOrder="2"/>
    </xf>
    <xf numFmtId="1" fontId="8" fillId="0" borderId="11" xfId="0" applyNumberFormat="1" applyFont="1" applyFill="1" applyBorder="1" applyAlignment="1">
      <alignment horizontal="center" vertical="center" readingOrder="1"/>
    </xf>
    <xf numFmtId="1" fontId="8" fillId="4" borderId="11" xfId="0" applyNumberFormat="1" applyFont="1" applyFill="1" applyBorder="1" applyAlignment="1">
      <alignment horizontal="center" vertical="center" readingOrder="1"/>
    </xf>
    <xf numFmtId="9" fontId="8" fillId="3" borderId="11" xfId="0" applyNumberFormat="1" applyFont="1" applyFill="1" applyBorder="1" applyAlignment="1">
      <alignment horizontal="center" vertical="center" readingOrder="1"/>
    </xf>
    <xf numFmtId="3" fontId="8" fillId="2" borderId="19" xfId="0" applyNumberFormat="1" applyFont="1" applyFill="1" applyBorder="1" applyAlignment="1">
      <alignment horizontal="center" vertical="center" readingOrder="1"/>
    </xf>
    <xf numFmtId="1" fontId="22" fillId="0" borderId="11" xfId="0" applyNumberFormat="1" applyFont="1" applyFill="1" applyBorder="1" applyAlignment="1">
      <alignment horizontal="center" vertical="center" readingOrder="1"/>
    </xf>
    <xf numFmtId="1" fontId="22" fillId="4" borderId="11" xfId="0" applyNumberFormat="1" applyFont="1" applyFill="1" applyBorder="1" applyAlignment="1">
      <alignment horizontal="center" vertical="center" readingOrder="1"/>
    </xf>
    <xf numFmtId="0" fontId="4" fillId="0" borderId="11" xfId="0" applyFont="1" applyBorder="1" applyAlignment="1">
      <alignment horizontal="center" vertical="center" wrapText="1" readingOrder="2"/>
    </xf>
    <xf numFmtId="1" fontId="4" fillId="0" borderId="11" xfId="0" applyNumberFormat="1" applyFont="1" applyFill="1" applyBorder="1" applyAlignment="1">
      <alignment horizontal="center" vertical="center" readingOrder="1"/>
    </xf>
    <xf numFmtId="0" fontId="6" fillId="0" borderId="30" xfId="0" applyFont="1" applyBorder="1" applyAlignment="1">
      <alignment horizontal="center" vertical="center" wrapText="1" readingOrder="2"/>
    </xf>
    <xf numFmtId="0" fontId="24" fillId="0" borderId="13" xfId="0" applyFont="1" applyBorder="1" applyAlignment="1">
      <alignment horizontal="center" vertical="center" readingOrder="1"/>
    </xf>
    <xf numFmtId="0" fontId="4" fillId="0" borderId="14" xfId="0" applyFont="1" applyBorder="1" applyAlignment="1">
      <alignment horizontal="center" vertical="center" wrapText="1" readingOrder="2"/>
    </xf>
    <xf numFmtId="1" fontId="8" fillId="0" borderId="14" xfId="0" applyNumberFormat="1" applyFont="1" applyFill="1" applyBorder="1" applyAlignment="1">
      <alignment horizontal="center" vertical="center" readingOrder="1"/>
    </xf>
    <xf numFmtId="1" fontId="8" fillId="4" borderId="14" xfId="0" applyNumberFormat="1" applyFont="1" applyFill="1" applyBorder="1" applyAlignment="1">
      <alignment horizontal="center" vertical="center" readingOrder="1"/>
    </xf>
    <xf numFmtId="9" fontId="8" fillId="3" borderId="14" xfId="0" applyNumberFormat="1" applyFont="1" applyFill="1" applyBorder="1" applyAlignment="1">
      <alignment horizontal="center" vertical="center" readingOrder="1"/>
    </xf>
    <xf numFmtId="3" fontId="8" fillId="2" borderId="21" xfId="0" applyNumberFormat="1" applyFont="1" applyFill="1" applyBorder="1" applyAlignment="1">
      <alignment horizontal="center" vertical="center" readingOrder="1"/>
    </xf>
    <xf numFmtId="43" fontId="11" fillId="0" borderId="0" xfId="0" applyNumberFormat="1" applyFont="1" applyAlignment="1">
      <alignment vertical="center"/>
    </xf>
    <xf numFmtId="43" fontId="4" fillId="0" borderId="0" xfId="1" applyFont="1" applyFill="1" applyBorder="1" applyAlignment="1">
      <alignment vertical="center" wrapText="1" readingOrder="2"/>
    </xf>
    <xf numFmtId="0" fontId="4" fillId="0" borderId="0" xfId="0" applyFont="1" applyFill="1" applyBorder="1" applyAlignment="1">
      <alignment vertical="center" wrapText="1" readingOrder="2"/>
    </xf>
    <xf numFmtId="0" fontId="20" fillId="0" borderId="46" xfId="0" applyFont="1" applyBorder="1" applyAlignment="1">
      <alignment horizontal="center" vertical="center" wrapText="1" readingOrder="2"/>
    </xf>
    <xf numFmtId="6" fontId="25" fillId="2" borderId="47" xfId="0" applyNumberFormat="1" applyFont="1" applyFill="1" applyBorder="1" applyAlignment="1">
      <alignment horizontal="center" vertical="center" readingOrder="1"/>
    </xf>
    <xf numFmtId="0" fontId="11" fillId="0" borderId="0" xfId="0" applyFont="1" applyAlignment="1">
      <alignment vertical="center"/>
    </xf>
    <xf numFmtId="0" fontId="20" fillId="0" borderId="48" xfId="0" applyFont="1" applyBorder="1" applyAlignment="1">
      <alignment horizontal="center" vertical="center" wrapText="1" readingOrder="2"/>
    </xf>
    <xf numFmtId="6" fontId="22" fillId="0" borderId="0" xfId="0" applyNumberFormat="1" applyFont="1" applyBorder="1" applyAlignment="1">
      <alignment horizontal="center" vertical="center" readingOrder="1"/>
    </xf>
    <xf numFmtId="0" fontId="12" fillId="0" borderId="0" xfId="0" applyFont="1" applyFill="1" applyBorder="1" applyAlignment="1">
      <alignment vertical="center" wrapText="1" readingOrder="2"/>
    </xf>
    <xf numFmtId="0" fontId="20" fillId="0" borderId="49" xfId="0" applyFont="1" applyBorder="1" applyAlignment="1">
      <alignment horizontal="center" vertical="center" wrapText="1" readingOrder="2"/>
    </xf>
    <xf numFmtId="6" fontId="26" fillId="0" borderId="0" xfId="0" applyNumberFormat="1" applyFont="1" applyBorder="1" applyAlignment="1">
      <alignment horizontal="center" vertical="center" readingOrder="1"/>
    </xf>
    <xf numFmtId="6" fontId="12" fillId="0" borderId="14" xfId="0" applyNumberFormat="1" applyFont="1" applyBorder="1" applyAlignment="1">
      <alignment horizontal="center" vertical="center" readingOrder="1"/>
    </xf>
    <xf numFmtId="6" fontId="12" fillId="0" borderId="15" xfId="0" applyNumberFormat="1" applyFont="1" applyBorder="1" applyAlignment="1">
      <alignment horizontal="center" vertical="center" readingOrder="1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 wrapText="1" readingOrder="2"/>
    </xf>
    <xf numFmtId="0" fontId="20" fillId="0" borderId="16" xfId="0" applyFont="1" applyBorder="1" applyAlignment="1">
      <alignment horizontal="center" vertical="center" wrapText="1" readingOrder="2"/>
    </xf>
    <xf numFmtId="3" fontId="8" fillId="0" borderId="11" xfId="0" applyNumberFormat="1" applyFont="1" applyBorder="1" applyAlignment="1">
      <alignment horizontal="center" vertical="center" readingOrder="1"/>
    </xf>
    <xf numFmtId="3" fontId="8" fillId="0" borderId="18" xfId="0" applyNumberFormat="1" applyFont="1" applyBorder="1" applyAlignment="1">
      <alignment horizontal="center" vertical="center" readingOrder="1"/>
    </xf>
    <xf numFmtId="3" fontId="8" fillId="0" borderId="14" xfId="0" applyNumberFormat="1" applyFont="1" applyBorder="1" applyAlignment="1">
      <alignment horizontal="center" vertical="center" readingOrder="1"/>
    </xf>
    <xf numFmtId="3" fontId="8" fillId="0" borderId="20" xfId="0" applyNumberFormat="1" applyFont="1" applyBorder="1" applyAlignment="1">
      <alignment horizontal="center" vertical="center" readingOrder="1"/>
    </xf>
    <xf numFmtId="6" fontId="22" fillId="0" borderId="24" xfId="0" applyNumberFormat="1" applyFont="1" applyBorder="1" applyAlignment="1">
      <alignment horizontal="center" vertical="center" readingOrder="1"/>
    </xf>
    <xf numFmtId="6" fontId="22" fillId="0" borderId="35" xfId="0" applyNumberFormat="1" applyFont="1" applyBorder="1" applyAlignment="1">
      <alignment horizontal="center" vertical="center" readingOrder="1"/>
    </xf>
    <xf numFmtId="6" fontId="22" fillId="0" borderId="11" xfId="0" applyNumberFormat="1" applyFont="1" applyBorder="1" applyAlignment="1">
      <alignment horizontal="center" vertical="center" readingOrder="1"/>
    </xf>
    <xf numFmtId="6" fontId="22" fillId="0" borderId="12" xfId="0" applyNumberFormat="1" applyFont="1" applyBorder="1" applyAlignment="1">
      <alignment horizontal="center" vertical="center" readingOrder="1"/>
    </xf>
    <xf numFmtId="0" fontId="4" fillId="0" borderId="13" xfId="0" applyFont="1" applyFill="1" applyBorder="1" applyAlignment="1">
      <alignment horizontal="center" vertical="center" wrapText="1" readingOrder="2"/>
    </xf>
    <xf numFmtId="0" fontId="4" fillId="0" borderId="14" xfId="0" applyFont="1" applyFill="1" applyBorder="1" applyAlignment="1">
      <alignment horizontal="center" vertical="center" wrapText="1" readingOrder="2"/>
    </xf>
    <xf numFmtId="0" fontId="4" fillId="0" borderId="20" xfId="0" applyFont="1" applyFill="1" applyBorder="1" applyAlignment="1">
      <alignment horizontal="center" vertical="center" wrapText="1" readingOrder="2"/>
    </xf>
    <xf numFmtId="0" fontId="11" fillId="0" borderId="0" xfId="0" applyFont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4" fillId="3" borderId="10" xfId="0" applyFont="1" applyFill="1" applyBorder="1" applyAlignment="1">
      <alignment horizontal="center" vertical="center" wrapText="1" readingOrder="2"/>
    </xf>
    <xf numFmtId="0" fontId="4" fillId="3" borderId="11" xfId="0" applyFont="1" applyFill="1" applyBorder="1" applyAlignment="1">
      <alignment horizontal="center" vertical="center" wrapText="1" readingOrder="2"/>
    </xf>
    <xf numFmtId="0" fontId="4" fillId="3" borderId="18" xfId="0" applyFont="1" applyFill="1" applyBorder="1" applyAlignment="1">
      <alignment horizontal="center" vertical="center" wrapText="1" readingOrder="2"/>
    </xf>
    <xf numFmtId="0" fontId="3" fillId="2" borderId="28" xfId="0" applyFont="1" applyFill="1" applyBorder="1" applyAlignment="1">
      <alignment horizontal="right"/>
    </xf>
    <xf numFmtId="0" fontId="3" fillId="2" borderId="29" xfId="0" applyFont="1" applyFill="1" applyBorder="1" applyAlignment="1">
      <alignment horizontal="right"/>
    </xf>
    <xf numFmtId="0" fontId="3" fillId="2" borderId="30" xfId="0" applyFont="1" applyFill="1" applyBorder="1" applyAlignment="1">
      <alignment horizontal="right"/>
    </xf>
    <xf numFmtId="0" fontId="4" fillId="0" borderId="23" xfId="0" applyFont="1" applyFill="1" applyBorder="1" applyAlignment="1">
      <alignment horizontal="center" vertical="center" wrapText="1" readingOrder="2"/>
    </xf>
    <xf numFmtId="0" fontId="4" fillId="0" borderId="24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center" vertical="center" wrapText="1" readingOrder="2"/>
    </xf>
    <xf numFmtId="1" fontId="12" fillId="0" borderId="36" xfId="0" applyNumberFormat="1" applyFont="1" applyFill="1" applyBorder="1" applyAlignment="1">
      <alignment horizontal="center" vertical="center" wrapText="1" readingOrder="2"/>
    </xf>
    <xf numFmtId="1" fontId="12" fillId="0" borderId="21" xfId="0" applyNumberFormat="1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4" fillId="0" borderId="7" xfId="0" applyFont="1" applyFill="1" applyBorder="1" applyAlignment="1">
      <alignment horizontal="center" vertical="center" wrapText="1" readingOrder="2"/>
    </xf>
    <xf numFmtId="0" fontId="4" fillId="0" borderId="8" xfId="0" applyFont="1" applyFill="1" applyBorder="1" applyAlignment="1">
      <alignment horizontal="center" vertical="center" wrapText="1" readingOrder="2"/>
    </xf>
    <xf numFmtId="0" fontId="4" fillId="0" borderId="16" xfId="0" applyFont="1" applyFill="1" applyBorder="1" applyAlignment="1">
      <alignment horizontal="center" vertical="center" wrapText="1" readingOrder="2"/>
    </xf>
    <xf numFmtId="0" fontId="4" fillId="0" borderId="10" xfId="0" applyFont="1" applyFill="1" applyBorder="1" applyAlignment="1">
      <alignment horizontal="center" vertical="center" wrapText="1" readingOrder="2"/>
    </xf>
    <xf numFmtId="0" fontId="4" fillId="0" borderId="11" xfId="0" applyFont="1" applyFill="1" applyBorder="1" applyAlignment="1">
      <alignment horizontal="center" vertical="center" wrapText="1" readingOrder="2"/>
    </xf>
    <xf numFmtId="0" fontId="4" fillId="0" borderId="18" xfId="0" applyFont="1" applyFill="1" applyBorder="1" applyAlignment="1">
      <alignment horizontal="center" vertical="center" wrapText="1" readingOrder="2"/>
    </xf>
    <xf numFmtId="0" fontId="12" fillId="0" borderId="17" xfId="0" applyFont="1" applyFill="1" applyBorder="1" applyAlignment="1">
      <alignment horizontal="center" vertical="center" wrapText="1" readingOrder="2"/>
    </xf>
    <xf numFmtId="0" fontId="12" fillId="0" borderId="19" xfId="0" applyFont="1" applyFill="1" applyBorder="1" applyAlignment="1">
      <alignment horizontal="center" vertical="center" wrapText="1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18"/>
  <sheetViews>
    <sheetView rightToLeft="1" tabSelected="1" topLeftCell="A112" workbookViewId="0">
      <selection activeCell="J104" sqref="J104"/>
    </sheetView>
  </sheetViews>
  <sheetFormatPr defaultRowHeight="14.25" x14ac:dyDescent="0.2"/>
  <cols>
    <col min="3" max="3" width="28" customWidth="1"/>
    <col min="4" max="4" width="12.25" customWidth="1"/>
    <col min="5" max="5" width="10.25" customWidth="1"/>
    <col min="6" max="6" width="11.125" customWidth="1"/>
    <col min="7" max="7" width="11.25" customWidth="1"/>
    <col min="8" max="8" width="16.625" customWidth="1"/>
    <col min="9" max="9" width="13.625" customWidth="1"/>
    <col min="10" max="10" width="18.375" customWidth="1"/>
    <col min="11" max="11" width="10.75" customWidth="1"/>
  </cols>
  <sheetData>
    <row r="1" spans="2:8" ht="15.75" x14ac:dyDescent="0.25">
      <c r="C1" s="1" t="s">
        <v>0</v>
      </c>
      <c r="D1" s="1"/>
      <c r="E1" s="1"/>
      <c r="F1" s="1"/>
      <c r="G1" s="1"/>
    </row>
    <row r="2" spans="2:8" ht="15.75" x14ac:dyDescent="0.25">
      <c r="C2" s="1"/>
      <c r="D2" s="1"/>
      <c r="E2" s="1"/>
      <c r="F2" s="1"/>
      <c r="G2" s="1"/>
    </row>
    <row r="3" spans="2:8" ht="16.5" thickBot="1" x14ac:dyDescent="0.3">
      <c r="C3" s="1"/>
      <c r="D3" s="1"/>
      <c r="E3" s="1"/>
      <c r="F3" s="1"/>
      <c r="G3" s="1"/>
    </row>
    <row r="4" spans="2:8" ht="16.5" thickBot="1" x14ac:dyDescent="0.3">
      <c r="B4" s="155" t="s">
        <v>1</v>
      </c>
      <c r="C4" s="156"/>
      <c r="D4" s="156"/>
      <c r="E4" s="156"/>
      <c r="F4" s="156"/>
      <c r="G4" s="156"/>
      <c r="H4" s="157"/>
    </row>
    <row r="5" spans="2:8" ht="57" thickBot="1" x14ac:dyDescent="0.25">
      <c r="B5" s="2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4" t="s">
        <v>8</v>
      </c>
    </row>
    <row r="6" spans="2:8" ht="60" x14ac:dyDescent="0.2">
      <c r="B6" s="5">
        <v>1</v>
      </c>
      <c r="C6" s="6" t="s">
        <v>9</v>
      </c>
      <c r="D6" s="7">
        <v>5.2</v>
      </c>
      <c r="E6" s="7" t="s">
        <v>10</v>
      </c>
      <c r="F6" s="8">
        <v>500</v>
      </c>
      <c r="G6" s="8">
        <v>100</v>
      </c>
      <c r="H6" s="9">
        <f>G6*F6</f>
        <v>50000</v>
      </c>
    </row>
    <row r="7" spans="2:8" ht="75" x14ac:dyDescent="0.2">
      <c r="B7" s="10">
        <v>2</v>
      </c>
      <c r="C7" s="11" t="s">
        <v>11</v>
      </c>
      <c r="D7" s="12">
        <v>5.2</v>
      </c>
      <c r="E7" s="12" t="s">
        <v>10</v>
      </c>
      <c r="F7" s="13">
        <v>500</v>
      </c>
      <c r="G7" s="13">
        <v>172</v>
      </c>
      <c r="H7" s="14">
        <f t="shared" ref="H7:H9" si="0">G7*F7</f>
        <v>86000</v>
      </c>
    </row>
    <row r="8" spans="2:8" ht="120" x14ac:dyDescent="0.2">
      <c r="B8" s="10">
        <v>3</v>
      </c>
      <c r="C8" s="11" t="s">
        <v>12</v>
      </c>
      <c r="D8" s="12">
        <v>5.5</v>
      </c>
      <c r="E8" s="12" t="s">
        <v>13</v>
      </c>
      <c r="F8" s="13">
        <v>3</v>
      </c>
      <c r="G8" s="13">
        <v>22600</v>
      </c>
      <c r="H8" s="14">
        <f t="shared" si="0"/>
        <v>67800</v>
      </c>
    </row>
    <row r="9" spans="2:8" ht="45.75" thickBot="1" x14ac:dyDescent="0.25">
      <c r="B9" s="15">
        <v>4</v>
      </c>
      <c r="C9" s="16" t="s">
        <v>14</v>
      </c>
      <c r="D9" s="17">
        <v>5.2</v>
      </c>
      <c r="E9" s="17" t="s">
        <v>15</v>
      </c>
      <c r="F9" s="18">
        <v>500</v>
      </c>
      <c r="G9" s="18">
        <v>42</v>
      </c>
      <c r="H9" s="19">
        <f t="shared" si="0"/>
        <v>21000</v>
      </c>
    </row>
    <row r="10" spans="2:8" x14ac:dyDescent="0.2">
      <c r="B10" s="143"/>
      <c r="C10" s="143"/>
      <c r="D10" s="158" t="s">
        <v>16</v>
      </c>
      <c r="E10" s="159"/>
      <c r="F10" s="159"/>
      <c r="G10" s="160"/>
      <c r="H10" s="164">
        <f>SUM(H6:H9)</f>
        <v>224800</v>
      </c>
    </row>
    <row r="11" spans="2:8" x14ac:dyDescent="0.2">
      <c r="B11" s="142"/>
      <c r="C11" s="143"/>
      <c r="D11" s="161"/>
      <c r="E11" s="162"/>
      <c r="F11" s="162"/>
      <c r="G11" s="163"/>
      <c r="H11" s="165"/>
    </row>
    <row r="12" spans="2:8" ht="20.25" x14ac:dyDescent="0.2">
      <c r="B12" s="142"/>
      <c r="C12" s="143"/>
      <c r="D12" s="144" t="s">
        <v>17</v>
      </c>
      <c r="E12" s="145"/>
      <c r="F12" s="145"/>
      <c r="G12" s="146"/>
      <c r="H12" s="20"/>
    </row>
    <row r="13" spans="2:8" ht="21" thickBot="1" x14ac:dyDescent="0.25">
      <c r="B13" s="142"/>
      <c r="C13" s="143"/>
      <c r="D13" s="139" t="s">
        <v>18</v>
      </c>
      <c r="E13" s="140"/>
      <c r="F13" s="140"/>
      <c r="G13" s="141"/>
      <c r="H13" s="21">
        <f>H10-H10*H12</f>
        <v>224800</v>
      </c>
    </row>
    <row r="14" spans="2:8" ht="21" thickBot="1" x14ac:dyDescent="0.25">
      <c r="B14" s="22"/>
      <c r="C14" s="23"/>
      <c r="D14" s="24"/>
      <c r="E14" s="24"/>
      <c r="F14" s="24"/>
      <c r="G14" s="24"/>
      <c r="H14" s="25"/>
    </row>
    <row r="15" spans="2:8" ht="16.5" thickBot="1" x14ac:dyDescent="0.3">
      <c r="B15" s="155" t="s">
        <v>19</v>
      </c>
      <c r="C15" s="156"/>
      <c r="D15" s="156"/>
      <c r="E15" s="156"/>
      <c r="F15" s="156"/>
      <c r="G15" s="156"/>
      <c r="H15" s="157"/>
    </row>
    <row r="16" spans="2:8" ht="57" thickBot="1" x14ac:dyDescent="0.25">
      <c r="B16" s="2" t="s">
        <v>2</v>
      </c>
      <c r="C16" s="3" t="s">
        <v>3</v>
      </c>
      <c r="D16" s="3" t="s">
        <v>4</v>
      </c>
      <c r="E16" s="3" t="s">
        <v>5</v>
      </c>
      <c r="F16" s="3" t="s">
        <v>6</v>
      </c>
      <c r="G16" s="3" t="s">
        <v>7</v>
      </c>
      <c r="H16" s="4" t="s">
        <v>8</v>
      </c>
    </row>
    <row r="17" spans="2:8" ht="135" x14ac:dyDescent="0.2">
      <c r="B17" s="5">
        <v>1</v>
      </c>
      <c r="C17" s="6" t="s">
        <v>20</v>
      </c>
      <c r="D17" s="7">
        <v>5.5</v>
      </c>
      <c r="E17" s="7" t="s">
        <v>13</v>
      </c>
      <c r="F17" s="8">
        <v>1</v>
      </c>
      <c r="G17" s="8">
        <v>22600</v>
      </c>
      <c r="H17" s="9">
        <f>G17*F17</f>
        <v>22600</v>
      </c>
    </row>
    <row r="18" spans="2:8" ht="60" x14ac:dyDescent="0.2">
      <c r="B18" s="10">
        <v>2</v>
      </c>
      <c r="C18" s="11" t="s">
        <v>21</v>
      </c>
      <c r="D18" s="12">
        <v>5.3</v>
      </c>
      <c r="E18" s="12" t="s">
        <v>10</v>
      </c>
      <c r="F18" s="13">
        <v>100</v>
      </c>
      <c r="G18" s="13">
        <v>460</v>
      </c>
      <c r="H18" s="14">
        <f t="shared" ref="H18:H22" si="1">G18*F18</f>
        <v>46000</v>
      </c>
    </row>
    <row r="19" spans="2:8" ht="45" x14ac:dyDescent="0.2">
      <c r="B19" s="10">
        <v>3</v>
      </c>
      <c r="C19" s="11" t="s">
        <v>22</v>
      </c>
      <c r="D19" s="12">
        <v>5.3</v>
      </c>
      <c r="E19" s="12" t="s">
        <v>10</v>
      </c>
      <c r="F19" s="13">
        <v>100</v>
      </c>
      <c r="G19" s="13">
        <v>264</v>
      </c>
      <c r="H19" s="14">
        <f t="shared" si="1"/>
        <v>26400</v>
      </c>
    </row>
    <row r="20" spans="2:8" ht="30" x14ac:dyDescent="0.2">
      <c r="B20" s="10">
        <v>4</v>
      </c>
      <c r="C20" s="11" t="s">
        <v>23</v>
      </c>
      <c r="D20" s="12">
        <v>5.3</v>
      </c>
      <c r="E20" s="12" t="s">
        <v>10</v>
      </c>
      <c r="F20" s="13">
        <v>100</v>
      </c>
      <c r="G20" s="13">
        <v>490</v>
      </c>
      <c r="H20" s="14">
        <f t="shared" si="1"/>
        <v>49000</v>
      </c>
    </row>
    <row r="21" spans="2:8" ht="30" x14ac:dyDescent="0.2">
      <c r="B21" s="10">
        <v>5</v>
      </c>
      <c r="C21" s="11" t="s">
        <v>24</v>
      </c>
      <c r="D21" s="12">
        <v>5.3</v>
      </c>
      <c r="E21" s="12" t="s">
        <v>10</v>
      </c>
      <c r="F21" s="13">
        <v>100</v>
      </c>
      <c r="G21" s="13">
        <v>590</v>
      </c>
      <c r="H21" s="14">
        <f t="shared" si="1"/>
        <v>59000</v>
      </c>
    </row>
    <row r="22" spans="2:8" ht="30.75" thickBot="1" x14ac:dyDescent="0.25">
      <c r="B22" s="15">
        <v>6</v>
      </c>
      <c r="C22" s="26" t="s">
        <v>25</v>
      </c>
      <c r="D22" s="17">
        <v>5.3</v>
      </c>
      <c r="E22" s="17" t="s">
        <v>10</v>
      </c>
      <c r="F22" s="18">
        <v>100</v>
      </c>
      <c r="G22" s="18">
        <v>660</v>
      </c>
      <c r="H22" s="19">
        <f t="shared" si="1"/>
        <v>66000</v>
      </c>
    </row>
    <row r="23" spans="2:8" x14ac:dyDescent="0.2">
      <c r="B23" s="143"/>
      <c r="C23" s="143"/>
      <c r="D23" s="158" t="s">
        <v>26</v>
      </c>
      <c r="E23" s="159"/>
      <c r="F23" s="159"/>
      <c r="G23" s="160"/>
      <c r="H23" s="164">
        <f>SUM(H17:H22)</f>
        <v>269000</v>
      </c>
    </row>
    <row r="24" spans="2:8" x14ac:dyDescent="0.2">
      <c r="B24" s="142"/>
      <c r="C24" s="143"/>
      <c r="D24" s="161"/>
      <c r="E24" s="162"/>
      <c r="F24" s="162"/>
      <c r="G24" s="163"/>
      <c r="H24" s="165"/>
    </row>
    <row r="25" spans="2:8" ht="20.25" x14ac:dyDescent="0.2">
      <c r="B25" s="142"/>
      <c r="C25" s="143"/>
      <c r="D25" s="144" t="s">
        <v>17</v>
      </c>
      <c r="E25" s="145"/>
      <c r="F25" s="145"/>
      <c r="G25" s="146"/>
      <c r="H25" s="20"/>
    </row>
    <row r="26" spans="2:8" ht="21" thickBot="1" x14ac:dyDescent="0.25">
      <c r="B26" s="142"/>
      <c r="C26" s="143"/>
      <c r="D26" s="139" t="s">
        <v>27</v>
      </c>
      <c r="E26" s="140"/>
      <c r="F26" s="140"/>
      <c r="G26" s="141"/>
      <c r="H26" s="21">
        <f>H23-H23*H25</f>
        <v>269000</v>
      </c>
    </row>
    <row r="27" spans="2:8" ht="27" thickBot="1" x14ac:dyDescent="0.25">
      <c r="B27" s="22"/>
      <c r="C27" s="23"/>
      <c r="D27" s="24"/>
      <c r="E27" s="24"/>
      <c r="F27" s="24"/>
      <c r="G27" s="24"/>
      <c r="H27" s="27"/>
    </row>
    <row r="28" spans="2:8" ht="16.5" thickBot="1" x14ac:dyDescent="0.3">
      <c r="B28" s="155" t="s">
        <v>28</v>
      </c>
      <c r="C28" s="156"/>
      <c r="D28" s="156"/>
      <c r="E28" s="156"/>
      <c r="F28" s="156"/>
      <c r="G28" s="156"/>
      <c r="H28" s="157"/>
    </row>
    <row r="29" spans="2:8" ht="57" thickBot="1" x14ac:dyDescent="0.25">
      <c r="B29" s="2" t="s">
        <v>2</v>
      </c>
      <c r="C29" s="3" t="s">
        <v>3</v>
      </c>
      <c r="D29" s="3" t="s">
        <v>4</v>
      </c>
      <c r="E29" s="3" t="s">
        <v>5</v>
      </c>
      <c r="F29" s="3" t="s">
        <v>6</v>
      </c>
      <c r="G29" s="3" t="s">
        <v>7</v>
      </c>
      <c r="H29" s="4" t="s">
        <v>8</v>
      </c>
    </row>
    <row r="30" spans="2:8" ht="141.75" x14ac:dyDescent="0.2">
      <c r="B30" s="5">
        <v>1</v>
      </c>
      <c r="C30" s="28" t="s">
        <v>29</v>
      </c>
      <c r="D30" s="7">
        <v>5.5</v>
      </c>
      <c r="E30" s="7" t="s">
        <v>13</v>
      </c>
      <c r="F30" s="8">
        <v>2</v>
      </c>
      <c r="G30" s="8">
        <v>22600</v>
      </c>
      <c r="H30" s="9">
        <f>G30*F30</f>
        <v>45200</v>
      </c>
    </row>
    <row r="31" spans="2:8" ht="110.25" x14ac:dyDescent="0.2">
      <c r="B31" s="10">
        <v>2</v>
      </c>
      <c r="C31" s="29" t="s">
        <v>30</v>
      </c>
      <c r="D31" s="12">
        <v>5.4</v>
      </c>
      <c r="E31" s="12" t="s">
        <v>10</v>
      </c>
      <c r="F31" s="13">
        <v>100</v>
      </c>
      <c r="G31" s="13">
        <v>480</v>
      </c>
      <c r="H31" s="14">
        <f t="shared" ref="H31:H34" si="2">G31*F31</f>
        <v>48000</v>
      </c>
    </row>
    <row r="32" spans="2:8" ht="47.25" x14ac:dyDescent="0.2">
      <c r="B32" s="10">
        <v>3</v>
      </c>
      <c r="C32" s="29" t="s">
        <v>31</v>
      </c>
      <c r="D32" s="12">
        <v>5.4</v>
      </c>
      <c r="E32" s="12" t="s">
        <v>10</v>
      </c>
      <c r="F32" s="13">
        <v>100</v>
      </c>
      <c r="G32" s="13">
        <v>526</v>
      </c>
      <c r="H32" s="14">
        <f t="shared" si="2"/>
        <v>52600</v>
      </c>
    </row>
    <row r="33" spans="2:8" ht="47.25" x14ac:dyDescent="0.2">
      <c r="B33" s="10">
        <v>4</v>
      </c>
      <c r="C33" s="29" t="s">
        <v>32</v>
      </c>
      <c r="D33" s="12">
        <v>5.4</v>
      </c>
      <c r="E33" s="12" t="s">
        <v>10</v>
      </c>
      <c r="F33" s="13">
        <v>100</v>
      </c>
      <c r="G33" s="13">
        <v>552</v>
      </c>
      <c r="H33" s="14">
        <f t="shared" si="2"/>
        <v>55200</v>
      </c>
    </row>
    <row r="34" spans="2:8" ht="63.75" thickBot="1" x14ac:dyDescent="0.25">
      <c r="B34" s="15">
        <v>6</v>
      </c>
      <c r="C34" s="30" t="s">
        <v>33</v>
      </c>
      <c r="D34" s="17">
        <v>5.4</v>
      </c>
      <c r="E34" s="17" t="s">
        <v>10</v>
      </c>
      <c r="F34" s="18">
        <v>100</v>
      </c>
      <c r="G34" s="18">
        <v>42</v>
      </c>
      <c r="H34" s="19">
        <f t="shared" si="2"/>
        <v>4200</v>
      </c>
    </row>
    <row r="35" spans="2:8" x14ac:dyDescent="0.2">
      <c r="B35" s="143"/>
      <c r="C35" s="143"/>
      <c r="D35" s="158" t="s">
        <v>34</v>
      </c>
      <c r="E35" s="159"/>
      <c r="F35" s="159"/>
      <c r="G35" s="160"/>
      <c r="H35" s="164">
        <f>SUM(H30:H34)</f>
        <v>205200</v>
      </c>
    </row>
    <row r="36" spans="2:8" x14ac:dyDescent="0.2">
      <c r="B36" s="142"/>
      <c r="C36" s="143"/>
      <c r="D36" s="161"/>
      <c r="E36" s="162"/>
      <c r="F36" s="162"/>
      <c r="G36" s="163"/>
      <c r="H36" s="165"/>
    </row>
    <row r="37" spans="2:8" ht="20.25" x14ac:dyDescent="0.2">
      <c r="B37" s="142"/>
      <c r="C37" s="143"/>
      <c r="D37" s="144" t="s">
        <v>17</v>
      </c>
      <c r="E37" s="145"/>
      <c r="F37" s="145"/>
      <c r="G37" s="146"/>
      <c r="H37" s="20"/>
    </row>
    <row r="38" spans="2:8" ht="21" thickBot="1" x14ac:dyDescent="0.25">
      <c r="B38" s="142"/>
      <c r="C38" s="143"/>
      <c r="D38" s="139" t="s">
        <v>35</v>
      </c>
      <c r="E38" s="140"/>
      <c r="F38" s="140"/>
      <c r="G38" s="141"/>
      <c r="H38" s="21">
        <f>H35-H35*H37</f>
        <v>205200</v>
      </c>
    </row>
    <row r="39" spans="2:8" ht="21" thickBot="1" x14ac:dyDescent="0.25">
      <c r="B39" s="22"/>
      <c r="C39" s="23"/>
      <c r="D39" s="24"/>
      <c r="E39" s="24"/>
      <c r="F39" s="24"/>
      <c r="G39" s="24"/>
      <c r="H39" s="25"/>
    </row>
    <row r="40" spans="2:8" ht="16.5" thickBot="1" x14ac:dyDescent="0.3">
      <c r="B40" s="155" t="s">
        <v>36</v>
      </c>
      <c r="C40" s="156"/>
      <c r="D40" s="156"/>
      <c r="E40" s="156"/>
      <c r="F40" s="156"/>
      <c r="G40" s="156"/>
      <c r="H40" s="157"/>
    </row>
    <row r="41" spans="2:8" ht="57" thickBot="1" x14ac:dyDescent="0.25">
      <c r="B41" s="2" t="s">
        <v>2</v>
      </c>
      <c r="C41" s="3" t="s">
        <v>3</v>
      </c>
      <c r="D41" s="3" t="s">
        <v>4</v>
      </c>
      <c r="E41" s="3" t="s">
        <v>5</v>
      </c>
      <c r="F41" s="3" t="s">
        <v>6</v>
      </c>
      <c r="G41" s="3" t="s">
        <v>7</v>
      </c>
      <c r="H41" s="4" t="s">
        <v>8</v>
      </c>
    </row>
    <row r="42" spans="2:8" ht="45" x14ac:dyDescent="0.2">
      <c r="B42" s="5">
        <v>1</v>
      </c>
      <c r="C42" s="6" t="s">
        <v>37</v>
      </c>
      <c r="D42" s="7" t="s">
        <v>38</v>
      </c>
      <c r="E42" s="7" t="s">
        <v>15</v>
      </c>
      <c r="F42" s="8">
        <v>10</v>
      </c>
      <c r="G42" s="8">
        <v>780</v>
      </c>
      <c r="H42" s="9">
        <f>G42*F42</f>
        <v>7800</v>
      </c>
    </row>
    <row r="43" spans="2:8" ht="30" x14ac:dyDescent="0.2">
      <c r="B43" s="10">
        <v>2</v>
      </c>
      <c r="C43" s="11" t="s">
        <v>39</v>
      </c>
      <c r="D43" s="12">
        <v>5.6</v>
      </c>
      <c r="E43" s="12" t="s">
        <v>40</v>
      </c>
      <c r="F43" s="13">
        <v>3</v>
      </c>
      <c r="G43" s="13">
        <v>4800</v>
      </c>
      <c r="H43" s="14">
        <f>G43*F43</f>
        <v>14400</v>
      </c>
    </row>
    <row r="44" spans="2:8" ht="18.75" x14ac:dyDescent="0.2">
      <c r="B44" s="10">
        <v>3</v>
      </c>
      <c r="C44" s="11" t="s">
        <v>41</v>
      </c>
      <c r="D44" s="12">
        <v>5.7</v>
      </c>
      <c r="E44" s="12" t="s">
        <v>40</v>
      </c>
      <c r="F44" s="13">
        <v>3</v>
      </c>
      <c r="G44" s="13">
        <v>1800</v>
      </c>
      <c r="H44" s="14">
        <f>G44*F44</f>
        <v>5400</v>
      </c>
    </row>
    <row r="45" spans="2:8" ht="30" x14ac:dyDescent="0.2">
      <c r="B45" s="10">
        <v>4</v>
      </c>
      <c r="C45" s="11" t="s">
        <v>42</v>
      </c>
      <c r="D45" s="12" t="s">
        <v>43</v>
      </c>
      <c r="E45" s="12" t="s">
        <v>15</v>
      </c>
      <c r="F45" s="13">
        <v>10</v>
      </c>
      <c r="G45" s="13">
        <v>900</v>
      </c>
      <c r="H45" s="14">
        <f t="shared" ref="H45:H53" si="3">G45*F45</f>
        <v>9000</v>
      </c>
    </row>
    <row r="46" spans="2:8" ht="45" x14ac:dyDescent="0.2">
      <c r="B46" s="10">
        <v>5</v>
      </c>
      <c r="C46" s="11" t="s">
        <v>44</v>
      </c>
      <c r="D46" s="12" t="s">
        <v>45</v>
      </c>
      <c r="E46" s="12" t="s">
        <v>15</v>
      </c>
      <c r="F46" s="13">
        <v>10</v>
      </c>
      <c r="G46" s="13">
        <v>800</v>
      </c>
      <c r="H46" s="14">
        <f t="shared" si="3"/>
        <v>8000</v>
      </c>
    </row>
    <row r="47" spans="2:8" ht="45" x14ac:dyDescent="0.2">
      <c r="B47" s="10">
        <v>6</v>
      </c>
      <c r="C47" s="11" t="s">
        <v>46</v>
      </c>
      <c r="D47" s="12" t="s">
        <v>45</v>
      </c>
      <c r="E47" s="12" t="s">
        <v>15</v>
      </c>
      <c r="F47" s="13">
        <v>10</v>
      </c>
      <c r="G47" s="13">
        <v>900</v>
      </c>
      <c r="H47" s="14">
        <f t="shared" si="3"/>
        <v>9000</v>
      </c>
    </row>
    <row r="48" spans="2:8" ht="45" x14ac:dyDescent="0.2">
      <c r="B48" s="10">
        <v>7</v>
      </c>
      <c r="C48" s="11" t="s">
        <v>47</v>
      </c>
      <c r="D48" s="12" t="s">
        <v>45</v>
      </c>
      <c r="E48" s="12" t="s">
        <v>15</v>
      </c>
      <c r="F48" s="13">
        <v>10</v>
      </c>
      <c r="G48" s="13">
        <v>1800</v>
      </c>
      <c r="H48" s="14">
        <f t="shared" si="3"/>
        <v>18000</v>
      </c>
    </row>
    <row r="49" spans="2:12" ht="45" x14ac:dyDescent="0.2">
      <c r="B49" s="10">
        <v>8</v>
      </c>
      <c r="C49" s="11" t="s">
        <v>48</v>
      </c>
      <c r="D49" s="12" t="s">
        <v>45</v>
      </c>
      <c r="E49" s="12" t="s">
        <v>15</v>
      </c>
      <c r="F49" s="13">
        <v>10</v>
      </c>
      <c r="G49" s="13">
        <v>2600</v>
      </c>
      <c r="H49" s="14">
        <f>G49*F49</f>
        <v>26000</v>
      </c>
    </row>
    <row r="50" spans="2:12" ht="45" x14ac:dyDescent="0.2">
      <c r="B50" s="10">
        <v>9</v>
      </c>
      <c r="C50" s="11" t="s">
        <v>49</v>
      </c>
      <c r="D50" s="12" t="s">
        <v>45</v>
      </c>
      <c r="E50" s="12" t="s">
        <v>15</v>
      </c>
      <c r="F50" s="13">
        <v>10</v>
      </c>
      <c r="G50" s="13">
        <v>4200</v>
      </c>
      <c r="H50" s="14">
        <f t="shared" si="3"/>
        <v>42000</v>
      </c>
    </row>
    <row r="51" spans="2:12" ht="45" x14ac:dyDescent="0.2">
      <c r="B51" s="10">
        <v>10</v>
      </c>
      <c r="C51" s="11" t="s">
        <v>50</v>
      </c>
      <c r="D51" s="12">
        <v>5.15</v>
      </c>
      <c r="E51" s="12" t="s">
        <v>15</v>
      </c>
      <c r="F51" s="13">
        <v>5</v>
      </c>
      <c r="G51" s="13">
        <v>2600</v>
      </c>
      <c r="H51" s="14">
        <f t="shared" si="3"/>
        <v>13000</v>
      </c>
    </row>
    <row r="52" spans="2:12" ht="30" x14ac:dyDescent="0.2">
      <c r="B52" s="10">
        <v>11</v>
      </c>
      <c r="C52" s="11" t="s">
        <v>51</v>
      </c>
      <c r="D52" s="12">
        <v>5.9</v>
      </c>
      <c r="E52" s="12" t="s">
        <v>15</v>
      </c>
      <c r="F52" s="13">
        <v>15</v>
      </c>
      <c r="G52" s="13">
        <v>520</v>
      </c>
      <c r="H52" s="14">
        <f t="shared" si="3"/>
        <v>7800</v>
      </c>
    </row>
    <row r="53" spans="2:12" ht="30.75" thickBot="1" x14ac:dyDescent="0.25">
      <c r="B53" s="15">
        <v>12</v>
      </c>
      <c r="C53" s="16" t="s">
        <v>52</v>
      </c>
      <c r="D53" s="17">
        <v>5.1100000000000003</v>
      </c>
      <c r="E53" s="17" t="s">
        <v>10</v>
      </c>
      <c r="F53" s="18">
        <v>200</v>
      </c>
      <c r="G53" s="18">
        <v>500</v>
      </c>
      <c r="H53" s="19">
        <f t="shared" si="3"/>
        <v>100000</v>
      </c>
    </row>
    <row r="54" spans="2:12" x14ac:dyDescent="0.2">
      <c r="B54" s="143"/>
      <c r="C54" s="143"/>
      <c r="D54" s="158" t="s">
        <v>53</v>
      </c>
      <c r="E54" s="159"/>
      <c r="F54" s="159"/>
      <c r="G54" s="160"/>
      <c r="H54" s="164">
        <f>SUM(H42:H53)</f>
        <v>260400</v>
      </c>
    </row>
    <row r="55" spans="2:12" x14ac:dyDescent="0.2">
      <c r="B55" s="142"/>
      <c r="C55" s="143"/>
      <c r="D55" s="161"/>
      <c r="E55" s="162"/>
      <c r="F55" s="162"/>
      <c r="G55" s="163"/>
      <c r="H55" s="165"/>
    </row>
    <row r="56" spans="2:12" ht="20.25" x14ac:dyDescent="0.2">
      <c r="B56" s="142"/>
      <c r="C56" s="143"/>
      <c r="D56" s="144" t="s">
        <v>17</v>
      </c>
      <c r="E56" s="145"/>
      <c r="F56" s="145"/>
      <c r="G56" s="146"/>
      <c r="H56" s="20"/>
    </row>
    <row r="57" spans="2:12" ht="21" thickBot="1" x14ac:dyDescent="0.25">
      <c r="B57" s="142"/>
      <c r="C57" s="143"/>
      <c r="D57" s="139" t="s">
        <v>54</v>
      </c>
      <c r="E57" s="140"/>
      <c r="F57" s="140"/>
      <c r="G57" s="141"/>
      <c r="H57" s="21">
        <f>H54-H54*H56</f>
        <v>260400</v>
      </c>
    </row>
    <row r="58" spans="2:12" ht="20.100000000000001" customHeight="1" x14ac:dyDescent="0.2">
      <c r="B58" s="22"/>
      <c r="C58" s="23"/>
      <c r="D58" s="24"/>
      <c r="E58" s="24"/>
      <c r="F58" s="24"/>
      <c r="G58" s="24"/>
      <c r="H58" s="25"/>
    </row>
    <row r="59" spans="2:12" ht="27" thickBot="1" x14ac:dyDescent="0.25">
      <c r="B59" s="22"/>
      <c r="C59" s="23"/>
      <c r="D59" s="24"/>
      <c r="E59" s="24"/>
      <c r="F59" s="24"/>
      <c r="G59" s="24"/>
      <c r="H59" s="27"/>
      <c r="I59" s="31"/>
      <c r="J59" s="32"/>
      <c r="K59" s="33"/>
      <c r="L59" s="32"/>
    </row>
    <row r="60" spans="2:12" ht="16.5" thickBot="1" x14ac:dyDescent="0.3">
      <c r="B60" s="155" t="s">
        <v>55</v>
      </c>
      <c r="C60" s="156"/>
      <c r="D60" s="156"/>
      <c r="E60" s="156"/>
      <c r="F60" s="156"/>
      <c r="G60" s="156"/>
      <c r="H60" s="157"/>
      <c r="I60" s="31"/>
      <c r="J60" s="32"/>
      <c r="K60" s="34"/>
      <c r="L60" s="32"/>
    </row>
    <row r="61" spans="2:12" ht="57" thickBot="1" x14ac:dyDescent="0.25">
      <c r="B61" s="2" t="s">
        <v>2</v>
      </c>
      <c r="C61" s="3" t="s">
        <v>3</v>
      </c>
      <c r="D61" s="3" t="s">
        <v>4</v>
      </c>
      <c r="E61" s="3" t="s">
        <v>5</v>
      </c>
      <c r="F61" s="3" t="s">
        <v>6</v>
      </c>
      <c r="G61" s="3" t="s">
        <v>7</v>
      </c>
      <c r="H61" s="4" t="s">
        <v>8</v>
      </c>
      <c r="I61" s="31"/>
      <c r="J61" s="35"/>
      <c r="K61" s="36"/>
      <c r="L61" s="32"/>
    </row>
    <row r="62" spans="2:12" ht="18.75" x14ac:dyDescent="0.2">
      <c r="B62" s="37"/>
      <c r="C62" s="38" t="s">
        <v>56</v>
      </c>
      <c r="D62" s="39"/>
      <c r="E62" s="39"/>
      <c r="F62" s="40"/>
      <c r="G62" s="40"/>
      <c r="H62" s="41"/>
      <c r="I62" s="31"/>
      <c r="J62" s="32"/>
      <c r="K62" s="33"/>
      <c r="L62" s="32"/>
    </row>
    <row r="63" spans="2:12" ht="31.5" x14ac:dyDescent="0.2">
      <c r="B63" s="10">
        <v>1</v>
      </c>
      <c r="C63" s="42" t="s">
        <v>57</v>
      </c>
      <c r="D63" s="12">
        <v>22</v>
      </c>
      <c r="E63" s="12" t="s">
        <v>13</v>
      </c>
      <c r="F63" s="13">
        <v>1</v>
      </c>
      <c r="G63" s="13">
        <v>96640</v>
      </c>
      <c r="H63" s="14">
        <f t="shared" ref="H63:H81" si="4">G63*F63</f>
        <v>96640</v>
      </c>
      <c r="I63" s="31"/>
      <c r="J63" s="32"/>
      <c r="K63" s="33"/>
      <c r="L63" s="32"/>
    </row>
    <row r="64" spans="2:12" ht="31.5" x14ac:dyDescent="0.2">
      <c r="B64" s="43">
        <v>2</v>
      </c>
      <c r="C64" s="44" t="s">
        <v>58</v>
      </c>
      <c r="D64" s="45">
        <v>22</v>
      </c>
      <c r="E64" s="12" t="s">
        <v>13</v>
      </c>
      <c r="F64" s="46">
        <v>1</v>
      </c>
      <c r="G64" s="46">
        <v>39080</v>
      </c>
      <c r="H64" s="14">
        <f t="shared" si="4"/>
        <v>39080</v>
      </c>
      <c r="I64" s="31"/>
      <c r="J64" s="32"/>
      <c r="K64" s="33"/>
      <c r="L64" s="32"/>
    </row>
    <row r="65" spans="2:12" ht="31.5" x14ac:dyDescent="0.2">
      <c r="B65" s="43">
        <v>3</v>
      </c>
      <c r="C65" s="44" t="s">
        <v>59</v>
      </c>
      <c r="D65" s="45">
        <v>22</v>
      </c>
      <c r="E65" s="12" t="s">
        <v>13</v>
      </c>
      <c r="F65" s="46">
        <v>1</v>
      </c>
      <c r="G65" s="46">
        <v>82464</v>
      </c>
      <c r="H65" s="14">
        <f t="shared" si="4"/>
        <v>82464</v>
      </c>
      <c r="I65" s="31"/>
      <c r="J65" s="32"/>
      <c r="K65" s="33"/>
      <c r="L65" s="32"/>
    </row>
    <row r="66" spans="2:12" ht="32.25" thickBot="1" x14ac:dyDescent="0.25">
      <c r="B66" s="15">
        <v>4</v>
      </c>
      <c r="C66" s="47" t="s">
        <v>60</v>
      </c>
      <c r="D66" s="17">
        <v>22</v>
      </c>
      <c r="E66" s="17" t="s">
        <v>13</v>
      </c>
      <c r="F66" s="18">
        <v>1</v>
      </c>
      <c r="G66" s="18">
        <v>9665.6</v>
      </c>
      <c r="H66" s="19">
        <f t="shared" si="4"/>
        <v>9665.6</v>
      </c>
      <c r="I66" s="31"/>
      <c r="J66" s="32"/>
      <c r="K66" s="33"/>
      <c r="L66" s="32"/>
    </row>
    <row r="67" spans="2:12" ht="18.75" x14ac:dyDescent="0.2">
      <c r="B67" s="37"/>
      <c r="C67" s="38" t="s">
        <v>61</v>
      </c>
      <c r="D67" s="39"/>
      <c r="E67" s="39"/>
      <c r="F67" s="40"/>
      <c r="G67" s="40"/>
      <c r="H67" s="41"/>
      <c r="I67" s="31"/>
      <c r="J67" s="32"/>
      <c r="K67" s="33"/>
      <c r="L67" s="32"/>
    </row>
    <row r="68" spans="2:12" ht="31.5" x14ac:dyDescent="0.2">
      <c r="B68" s="10">
        <v>5</v>
      </c>
      <c r="C68" s="42" t="s">
        <v>62</v>
      </c>
      <c r="D68" s="12">
        <v>22</v>
      </c>
      <c r="E68" s="12" t="s">
        <v>13</v>
      </c>
      <c r="F68" s="13">
        <v>1</v>
      </c>
      <c r="G68" s="13">
        <v>61520</v>
      </c>
      <c r="H68" s="14">
        <f t="shared" si="4"/>
        <v>61520</v>
      </c>
      <c r="I68" s="31"/>
      <c r="J68" s="32"/>
      <c r="K68" s="33"/>
      <c r="L68" s="32"/>
    </row>
    <row r="69" spans="2:12" ht="31.5" x14ac:dyDescent="0.2">
      <c r="B69" s="10">
        <v>6</v>
      </c>
      <c r="C69" s="48" t="s">
        <v>63</v>
      </c>
      <c r="D69" s="12">
        <v>22</v>
      </c>
      <c r="E69" s="12" t="s">
        <v>13</v>
      </c>
      <c r="F69" s="13">
        <v>1</v>
      </c>
      <c r="G69" s="13">
        <v>3024</v>
      </c>
      <c r="H69" s="14">
        <f t="shared" si="4"/>
        <v>3024</v>
      </c>
      <c r="I69" s="31"/>
      <c r="J69" s="32"/>
      <c r="K69" s="33"/>
      <c r="L69" s="32"/>
    </row>
    <row r="70" spans="2:12" ht="47.25" x14ac:dyDescent="0.2">
      <c r="B70" s="10">
        <v>7</v>
      </c>
      <c r="C70" s="42" t="s">
        <v>64</v>
      </c>
      <c r="D70" s="12">
        <v>22</v>
      </c>
      <c r="E70" s="12" t="s">
        <v>13</v>
      </c>
      <c r="F70" s="13">
        <v>1</v>
      </c>
      <c r="G70" s="13">
        <v>78448</v>
      </c>
      <c r="H70" s="14">
        <f t="shared" si="4"/>
        <v>78448</v>
      </c>
      <c r="I70" s="31"/>
      <c r="J70" s="32"/>
      <c r="K70" s="33"/>
      <c r="L70" s="32"/>
    </row>
    <row r="71" spans="2:12" ht="31.5" x14ac:dyDescent="0.2">
      <c r="B71" s="10">
        <v>8</v>
      </c>
      <c r="C71" s="48" t="s">
        <v>65</v>
      </c>
      <c r="D71" s="12">
        <v>22</v>
      </c>
      <c r="E71" s="12" t="s">
        <v>13</v>
      </c>
      <c r="F71" s="13">
        <v>1</v>
      </c>
      <c r="G71" s="13">
        <v>7104</v>
      </c>
      <c r="H71" s="14">
        <f t="shared" si="4"/>
        <v>7104</v>
      </c>
      <c r="I71" s="31"/>
      <c r="J71" s="32"/>
      <c r="K71" s="33"/>
      <c r="L71" s="32"/>
    </row>
    <row r="72" spans="2:12" ht="31.5" x14ac:dyDescent="0.2">
      <c r="B72" s="10">
        <v>9</v>
      </c>
      <c r="C72" s="48" t="s">
        <v>66</v>
      </c>
      <c r="D72" s="12">
        <v>22</v>
      </c>
      <c r="E72" s="12" t="s">
        <v>13</v>
      </c>
      <c r="F72" s="13">
        <v>1</v>
      </c>
      <c r="G72" s="13">
        <v>10720</v>
      </c>
      <c r="H72" s="14">
        <f t="shared" si="4"/>
        <v>10720</v>
      </c>
      <c r="I72" s="31"/>
      <c r="J72" s="32"/>
      <c r="K72" s="33"/>
      <c r="L72" s="32"/>
    </row>
    <row r="73" spans="2:12" ht="32.25" thickBot="1" x14ac:dyDescent="0.25">
      <c r="B73" s="15">
        <v>10</v>
      </c>
      <c r="C73" s="47" t="s">
        <v>67</v>
      </c>
      <c r="D73" s="17">
        <v>22</v>
      </c>
      <c r="E73" s="17" t="s">
        <v>13</v>
      </c>
      <c r="F73" s="18">
        <v>1</v>
      </c>
      <c r="G73" s="18">
        <v>14400</v>
      </c>
      <c r="H73" s="19">
        <f t="shared" si="4"/>
        <v>14400</v>
      </c>
      <c r="I73" s="31"/>
      <c r="J73" s="32"/>
      <c r="K73" s="34"/>
      <c r="L73" s="32"/>
    </row>
    <row r="74" spans="2:12" ht="18.75" x14ac:dyDescent="0.2">
      <c r="B74" s="49"/>
      <c r="C74" s="50" t="s">
        <v>68</v>
      </c>
      <c r="D74" s="51"/>
      <c r="E74" s="51"/>
      <c r="F74" s="52"/>
      <c r="G74" s="52"/>
      <c r="H74" s="53"/>
      <c r="I74" s="31"/>
      <c r="J74" s="34"/>
      <c r="K74" s="33"/>
      <c r="L74" s="34"/>
    </row>
    <row r="75" spans="2:12" ht="31.5" x14ac:dyDescent="0.2">
      <c r="B75" s="10">
        <v>11</v>
      </c>
      <c r="C75" s="48" t="s">
        <v>69</v>
      </c>
      <c r="D75" s="12">
        <v>22</v>
      </c>
      <c r="E75" s="12" t="s">
        <v>13</v>
      </c>
      <c r="F75" s="13">
        <v>1</v>
      </c>
      <c r="G75" s="13">
        <v>3128</v>
      </c>
      <c r="H75" s="14">
        <f t="shared" si="4"/>
        <v>3128</v>
      </c>
      <c r="I75" s="31"/>
      <c r="J75" s="32"/>
      <c r="K75" s="33"/>
      <c r="L75" s="32"/>
    </row>
    <row r="76" spans="2:12" ht="31.5" x14ac:dyDescent="0.2">
      <c r="B76" s="10">
        <v>12</v>
      </c>
      <c r="C76" s="48" t="s">
        <v>70</v>
      </c>
      <c r="D76" s="12">
        <v>22</v>
      </c>
      <c r="E76" s="12" t="s">
        <v>13</v>
      </c>
      <c r="F76" s="13">
        <v>1</v>
      </c>
      <c r="G76" s="13">
        <v>10448</v>
      </c>
      <c r="H76" s="14">
        <f t="shared" si="4"/>
        <v>10448</v>
      </c>
      <c r="I76" s="54"/>
      <c r="J76" s="54"/>
      <c r="K76" s="54"/>
      <c r="L76" s="54"/>
    </row>
    <row r="77" spans="2:12" ht="31.5" x14ac:dyDescent="0.2">
      <c r="B77" s="10">
        <v>13</v>
      </c>
      <c r="C77" s="48" t="s">
        <v>71</v>
      </c>
      <c r="D77" s="12">
        <v>22</v>
      </c>
      <c r="E77" s="12" t="s">
        <v>13</v>
      </c>
      <c r="F77" s="13">
        <v>1</v>
      </c>
      <c r="G77" s="13">
        <v>4848</v>
      </c>
      <c r="H77" s="14">
        <f t="shared" si="4"/>
        <v>4848</v>
      </c>
    </row>
    <row r="78" spans="2:12" ht="31.5" x14ac:dyDescent="0.2">
      <c r="B78" s="10">
        <v>14</v>
      </c>
      <c r="C78" s="48" t="s">
        <v>72</v>
      </c>
      <c r="D78" s="12">
        <v>22</v>
      </c>
      <c r="E78" s="12" t="s">
        <v>13</v>
      </c>
      <c r="F78" s="13">
        <v>1</v>
      </c>
      <c r="G78" s="13">
        <v>14632</v>
      </c>
      <c r="H78" s="14">
        <f t="shared" si="4"/>
        <v>14632</v>
      </c>
    </row>
    <row r="79" spans="2:12" ht="31.5" x14ac:dyDescent="0.2">
      <c r="B79" s="10">
        <v>15</v>
      </c>
      <c r="C79" s="44" t="s">
        <v>73</v>
      </c>
      <c r="D79" s="12">
        <v>22</v>
      </c>
      <c r="E79" s="12" t="s">
        <v>13</v>
      </c>
      <c r="F79" s="13">
        <v>1</v>
      </c>
      <c r="G79" s="13">
        <v>141520</v>
      </c>
      <c r="H79" s="14">
        <f t="shared" si="4"/>
        <v>141520</v>
      </c>
    </row>
    <row r="80" spans="2:12" ht="31.5" x14ac:dyDescent="0.2">
      <c r="B80" s="10">
        <v>16</v>
      </c>
      <c r="C80" s="48" t="s">
        <v>74</v>
      </c>
      <c r="D80" s="12">
        <v>22</v>
      </c>
      <c r="E80" s="12" t="s">
        <v>13</v>
      </c>
      <c r="F80" s="13">
        <v>1</v>
      </c>
      <c r="G80" s="13">
        <v>2520</v>
      </c>
      <c r="H80" s="14">
        <f t="shared" si="4"/>
        <v>2520</v>
      </c>
    </row>
    <row r="81" spans="2:8" ht="32.25" thickBot="1" x14ac:dyDescent="0.25">
      <c r="B81" s="15">
        <v>17</v>
      </c>
      <c r="C81" s="47" t="s">
        <v>75</v>
      </c>
      <c r="D81" s="17">
        <v>22</v>
      </c>
      <c r="E81" s="17" t="s">
        <v>13</v>
      </c>
      <c r="F81" s="18">
        <v>1</v>
      </c>
      <c r="G81" s="18">
        <v>11920</v>
      </c>
      <c r="H81" s="19">
        <f t="shared" si="4"/>
        <v>11920</v>
      </c>
    </row>
    <row r="82" spans="2:8" x14ac:dyDescent="0.2">
      <c r="B82" s="143"/>
      <c r="C82" s="143"/>
      <c r="D82" s="158" t="s">
        <v>76</v>
      </c>
      <c r="E82" s="159"/>
      <c r="F82" s="159"/>
      <c r="G82" s="160"/>
      <c r="H82" s="164">
        <f>SUM(H62:H81)</f>
        <v>592081.6</v>
      </c>
    </row>
    <row r="83" spans="2:8" x14ac:dyDescent="0.2">
      <c r="B83" s="142"/>
      <c r="C83" s="143"/>
      <c r="D83" s="161"/>
      <c r="E83" s="162"/>
      <c r="F83" s="162"/>
      <c r="G83" s="163"/>
      <c r="H83" s="165"/>
    </row>
    <row r="84" spans="2:8" ht="20.25" x14ac:dyDescent="0.2">
      <c r="B84" s="142"/>
      <c r="C84" s="143"/>
      <c r="D84" s="144" t="s">
        <v>17</v>
      </c>
      <c r="E84" s="145"/>
      <c r="F84" s="145"/>
      <c r="G84" s="146"/>
      <c r="H84" s="20"/>
    </row>
    <row r="85" spans="2:8" ht="21" thickBot="1" x14ac:dyDescent="0.25">
      <c r="B85" s="142"/>
      <c r="C85" s="143"/>
      <c r="D85" s="139" t="s">
        <v>77</v>
      </c>
      <c r="E85" s="140"/>
      <c r="F85" s="140"/>
      <c r="G85" s="141"/>
      <c r="H85" s="21">
        <f>H82-H82*H84</f>
        <v>592081.6</v>
      </c>
    </row>
    <row r="86" spans="2:8" ht="27" thickBot="1" x14ac:dyDescent="0.25">
      <c r="B86" s="22"/>
      <c r="C86" s="23"/>
      <c r="D86" s="24"/>
      <c r="E86" s="24"/>
      <c r="F86" s="24"/>
      <c r="G86" s="24"/>
      <c r="H86" s="27"/>
    </row>
    <row r="87" spans="2:8" ht="16.5" thickBot="1" x14ac:dyDescent="0.3">
      <c r="B87" s="147" t="s">
        <v>78</v>
      </c>
      <c r="C87" s="148"/>
      <c r="D87" s="148"/>
      <c r="E87" s="148"/>
      <c r="F87" s="148"/>
      <c r="G87" s="148"/>
      <c r="H87" s="149"/>
    </row>
    <row r="88" spans="2:8" ht="49.5" thickBot="1" x14ac:dyDescent="0.25">
      <c r="B88" s="2" t="s">
        <v>2</v>
      </c>
      <c r="C88" s="3" t="s">
        <v>3</v>
      </c>
      <c r="D88" s="3" t="s">
        <v>4</v>
      </c>
      <c r="E88" s="3" t="s">
        <v>5</v>
      </c>
      <c r="F88" s="3" t="s">
        <v>79</v>
      </c>
      <c r="G88" s="3" t="s">
        <v>80</v>
      </c>
      <c r="H88" s="4" t="s">
        <v>81</v>
      </c>
    </row>
    <row r="89" spans="2:8" ht="111" thickBot="1" x14ac:dyDescent="0.25">
      <c r="B89" s="55">
        <v>1</v>
      </c>
      <c r="C89" s="56" t="s">
        <v>82</v>
      </c>
      <c r="D89" s="57">
        <v>22</v>
      </c>
      <c r="E89" s="57" t="s">
        <v>83</v>
      </c>
      <c r="F89" s="58"/>
      <c r="G89" s="59">
        <f>F89*(H13+H26+H38+H57)</f>
        <v>0</v>
      </c>
      <c r="H89" s="60">
        <f>G89*7</f>
        <v>0</v>
      </c>
    </row>
    <row r="90" spans="2:8" x14ac:dyDescent="0.2">
      <c r="B90" s="143"/>
      <c r="C90" s="143"/>
      <c r="D90" s="150" t="s">
        <v>84</v>
      </c>
      <c r="E90" s="151"/>
      <c r="F90" s="151"/>
      <c r="G90" s="152"/>
      <c r="H90" s="153">
        <f>H89</f>
        <v>0</v>
      </c>
    </row>
    <row r="91" spans="2:8" ht="15" thickBot="1" x14ac:dyDescent="0.25">
      <c r="B91" s="142"/>
      <c r="C91" s="143"/>
      <c r="D91" s="139"/>
      <c r="E91" s="140"/>
      <c r="F91" s="140"/>
      <c r="G91" s="141"/>
      <c r="H91" s="154"/>
    </row>
    <row r="92" spans="2:8" ht="27" thickBot="1" x14ac:dyDescent="0.25">
      <c r="B92" s="22"/>
      <c r="C92" s="23"/>
      <c r="D92" s="24"/>
      <c r="E92" s="24"/>
      <c r="F92" s="24"/>
      <c r="G92" s="24"/>
      <c r="H92" s="27"/>
    </row>
    <row r="93" spans="2:8" ht="16.5" thickBot="1" x14ac:dyDescent="0.3">
      <c r="B93" s="155" t="s">
        <v>85</v>
      </c>
      <c r="C93" s="156"/>
      <c r="D93" s="156"/>
      <c r="E93" s="156"/>
      <c r="F93" s="156"/>
      <c r="G93" s="156"/>
      <c r="H93" s="157"/>
    </row>
    <row r="94" spans="2:8" ht="57" thickBot="1" x14ac:dyDescent="0.25">
      <c r="B94" s="61" t="s">
        <v>2</v>
      </c>
      <c r="C94" s="62" t="s">
        <v>3</v>
      </c>
      <c r="D94" s="63" t="s">
        <v>4</v>
      </c>
      <c r="E94" s="64" t="s">
        <v>5</v>
      </c>
      <c r="F94" s="64" t="s">
        <v>6</v>
      </c>
      <c r="G94" s="65" t="s">
        <v>7</v>
      </c>
      <c r="H94" s="66" t="s">
        <v>8</v>
      </c>
    </row>
    <row r="95" spans="2:8" ht="31.5" x14ac:dyDescent="0.2">
      <c r="B95" s="67">
        <v>1</v>
      </c>
      <c r="C95" s="68" t="s">
        <v>86</v>
      </c>
      <c r="D95" s="69">
        <v>5.19</v>
      </c>
      <c r="E95" s="70" t="s">
        <v>13</v>
      </c>
      <c r="F95" s="71" t="s">
        <v>87</v>
      </c>
      <c r="G95" s="72" t="s">
        <v>88</v>
      </c>
      <c r="H95" s="73" t="s">
        <v>89</v>
      </c>
    </row>
    <row r="96" spans="2:8" ht="31.5" x14ac:dyDescent="0.2">
      <c r="B96" s="10">
        <v>2</v>
      </c>
      <c r="C96" s="74" t="s">
        <v>90</v>
      </c>
      <c r="D96" s="75">
        <v>15</v>
      </c>
      <c r="E96" s="76" t="s">
        <v>13</v>
      </c>
      <c r="F96" s="77" t="s">
        <v>87</v>
      </c>
      <c r="G96" s="78" t="s">
        <v>88</v>
      </c>
      <c r="H96" s="79" t="s">
        <v>89</v>
      </c>
    </row>
    <row r="97" spans="2:10" ht="31.5" x14ac:dyDescent="0.2">
      <c r="B97" s="10">
        <v>3</v>
      </c>
      <c r="C97" s="74" t="s">
        <v>91</v>
      </c>
      <c r="D97" s="75">
        <v>15</v>
      </c>
      <c r="E97" s="76" t="s">
        <v>13</v>
      </c>
      <c r="F97" s="77" t="s">
        <v>87</v>
      </c>
      <c r="G97" s="78" t="s">
        <v>88</v>
      </c>
      <c r="H97" s="79" t="s">
        <v>89</v>
      </c>
    </row>
    <row r="98" spans="2:10" ht="31.5" x14ac:dyDescent="0.2">
      <c r="B98" s="10">
        <v>4</v>
      </c>
      <c r="C98" s="74" t="s">
        <v>92</v>
      </c>
      <c r="D98" s="75">
        <v>18</v>
      </c>
      <c r="E98" s="76" t="s">
        <v>13</v>
      </c>
      <c r="F98" s="77" t="s">
        <v>87</v>
      </c>
      <c r="G98" s="78" t="s">
        <v>88</v>
      </c>
      <c r="H98" s="79" t="s">
        <v>89</v>
      </c>
    </row>
    <row r="99" spans="2:10" ht="31.5" x14ac:dyDescent="0.2">
      <c r="B99" s="10">
        <v>5</v>
      </c>
      <c r="C99" s="74" t="s">
        <v>93</v>
      </c>
      <c r="D99" s="75">
        <v>21</v>
      </c>
      <c r="E99" s="76" t="s">
        <v>13</v>
      </c>
      <c r="F99" s="77" t="s">
        <v>87</v>
      </c>
      <c r="G99" s="78" t="s">
        <v>88</v>
      </c>
      <c r="H99" s="79" t="s">
        <v>89</v>
      </c>
    </row>
    <row r="100" spans="2:10" ht="30" x14ac:dyDescent="0.2">
      <c r="B100" s="10">
        <v>6</v>
      </c>
      <c r="C100" s="74" t="s">
        <v>94</v>
      </c>
      <c r="D100" s="75">
        <v>16</v>
      </c>
      <c r="E100" s="76" t="s">
        <v>13</v>
      </c>
      <c r="F100" s="80">
        <v>1</v>
      </c>
      <c r="G100" s="81">
        <v>500</v>
      </c>
      <c r="H100" s="82">
        <f>G100*F100</f>
        <v>500</v>
      </c>
    </row>
    <row r="101" spans="2:10" ht="45.75" thickBot="1" x14ac:dyDescent="0.25">
      <c r="B101" s="15">
        <v>7</v>
      </c>
      <c r="C101" s="83" t="s">
        <v>95</v>
      </c>
      <c r="D101" s="84"/>
      <c r="E101" s="85" t="s">
        <v>96</v>
      </c>
      <c r="F101" s="86">
        <v>400</v>
      </c>
      <c r="G101" s="87">
        <v>250</v>
      </c>
      <c r="H101" s="88">
        <f t="shared" ref="H101" si="5">G101*F101</f>
        <v>100000</v>
      </c>
    </row>
    <row r="102" spans="2:10" ht="14.45" customHeight="1" x14ac:dyDescent="0.2">
      <c r="B102" s="143"/>
      <c r="C102" s="143"/>
      <c r="D102" s="158" t="s">
        <v>97</v>
      </c>
      <c r="E102" s="159"/>
      <c r="F102" s="159"/>
      <c r="G102" s="160"/>
      <c r="H102" s="164">
        <f>SUM(H99:H101)</f>
        <v>100500</v>
      </c>
    </row>
    <row r="103" spans="2:10" ht="14.45" customHeight="1" x14ac:dyDescent="0.2">
      <c r="B103" s="142"/>
      <c r="C103" s="143"/>
      <c r="D103" s="161"/>
      <c r="E103" s="162"/>
      <c r="F103" s="162"/>
      <c r="G103" s="163"/>
      <c r="H103" s="165"/>
    </row>
    <row r="104" spans="2:10" ht="20.25" x14ac:dyDescent="0.2">
      <c r="B104" s="22"/>
      <c r="C104" s="23"/>
      <c r="D104" s="144" t="s">
        <v>17</v>
      </c>
      <c r="E104" s="145"/>
      <c r="F104" s="145"/>
      <c r="G104" s="146"/>
      <c r="H104" s="20">
        <v>0</v>
      </c>
    </row>
    <row r="105" spans="2:10" ht="21" thickBot="1" x14ac:dyDescent="0.25">
      <c r="B105" s="22"/>
      <c r="C105" s="23"/>
      <c r="D105" s="139" t="s">
        <v>98</v>
      </c>
      <c r="E105" s="140"/>
      <c r="F105" s="140"/>
      <c r="G105" s="141"/>
      <c r="H105" s="89">
        <f>H102-H102*H104</f>
        <v>100500</v>
      </c>
    </row>
    <row r="106" spans="2:10" ht="27" thickBot="1" x14ac:dyDescent="0.25">
      <c r="B106" s="22"/>
      <c r="C106" s="23"/>
      <c r="D106" s="24"/>
      <c r="E106" s="24"/>
      <c r="F106" s="24"/>
      <c r="G106" s="24"/>
      <c r="H106" s="90"/>
    </row>
    <row r="107" spans="2:10" ht="16.5" thickBot="1" x14ac:dyDescent="0.25">
      <c r="B107" s="126" t="s">
        <v>99</v>
      </c>
      <c r="C107" s="127"/>
      <c r="D107" s="127"/>
      <c r="E107" s="127"/>
      <c r="F107" s="127"/>
      <c r="G107" s="127"/>
      <c r="H107" s="127"/>
      <c r="I107" s="128"/>
      <c r="J107" s="91"/>
    </row>
    <row r="108" spans="2:10" ht="78.75" x14ac:dyDescent="0.2">
      <c r="B108" s="92" t="s">
        <v>100</v>
      </c>
      <c r="C108" s="93" t="s">
        <v>101</v>
      </c>
      <c r="D108" s="93" t="s">
        <v>102</v>
      </c>
      <c r="E108" s="94" t="s">
        <v>103</v>
      </c>
      <c r="F108" s="93" t="s">
        <v>104</v>
      </c>
      <c r="G108" s="129" t="s">
        <v>105</v>
      </c>
      <c r="H108" s="130"/>
      <c r="I108" s="95" t="s">
        <v>106</v>
      </c>
    </row>
    <row r="109" spans="2:10" ht="18.75" x14ac:dyDescent="0.2">
      <c r="B109" s="96">
        <v>5.0999999999999996</v>
      </c>
      <c r="C109" s="97" t="s">
        <v>107</v>
      </c>
      <c r="D109" s="98">
        <f>H10</f>
        <v>224800</v>
      </c>
      <c r="E109" s="99">
        <v>5</v>
      </c>
      <c r="F109" s="100">
        <f>H12</f>
        <v>0</v>
      </c>
      <c r="G109" s="131">
        <f>D109-(F109*D109)</f>
        <v>224800</v>
      </c>
      <c r="H109" s="132"/>
      <c r="I109" s="101">
        <f>G109*(E109/100)</f>
        <v>11240</v>
      </c>
    </row>
    <row r="110" spans="2:10" ht="18.75" x14ac:dyDescent="0.2">
      <c r="B110" s="96">
        <v>5.2</v>
      </c>
      <c r="C110" s="97" t="s">
        <v>108</v>
      </c>
      <c r="D110" s="98">
        <f>H23</f>
        <v>269000</v>
      </c>
      <c r="E110" s="99">
        <v>5</v>
      </c>
      <c r="F110" s="100">
        <f>H25</f>
        <v>0</v>
      </c>
      <c r="G110" s="131">
        <f t="shared" ref="G110:G113" si="6">D110-(F110*D110)</f>
        <v>269000</v>
      </c>
      <c r="H110" s="132"/>
      <c r="I110" s="101">
        <f t="shared" ref="I110:I115" si="7">+G110*(E110/100)</f>
        <v>13450</v>
      </c>
    </row>
    <row r="111" spans="2:10" ht="18.75" x14ac:dyDescent="0.2">
      <c r="B111" s="96">
        <v>5.3</v>
      </c>
      <c r="C111" s="97" t="s">
        <v>109</v>
      </c>
      <c r="D111" s="102">
        <f>H35</f>
        <v>205200</v>
      </c>
      <c r="E111" s="103">
        <v>5</v>
      </c>
      <c r="F111" s="100">
        <f>H37</f>
        <v>0</v>
      </c>
      <c r="G111" s="131">
        <f t="shared" si="6"/>
        <v>205200</v>
      </c>
      <c r="H111" s="132"/>
      <c r="I111" s="101">
        <f t="shared" si="7"/>
        <v>10260</v>
      </c>
    </row>
    <row r="112" spans="2:10" ht="18.75" x14ac:dyDescent="0.2">
      <c r="B112" s="96">
        <v>5.4</v>
      </c>
      <c r="C112" s="97" t="s">
        <v>110</v>
      </c>
      <c r="D112" s="102">
        <f>H54</f>
        <v>260400</v>
      </c>
      <c r="E112" s="103">
        <v>3</v>
      </c>
      <c r="F112" s="100">
        <f>H56</f>
        <v>0</v>
      </c>
      <c r="G112" s="131">
        <f t="shared" si="6"/>
        <v>260400</v>
      </c>
      <c r="H112" s="132"/>
      <c r="I112" s="101">
        <f t="shared" si="7"/>
        <v>7812</v>
      </c>
    </row>
    <row r="113" spans="2:10" ht="19.5" thickBot="1" x14ac:dyDescent="0.25">
      <c r="B113" s="96">
        <v>5.5</v>
      </c>
      <c r="C113" s="97" t="s">
        <v>111</v>
      </c>
      <c r="D113" s="98">
        <f>H82</f>
        <v>592081.6</v>
      </c>
      <c r="E113" s="99">
        <v>60</v>
      </c>
      <c r="F113" s="100">
        <f>H84</f>
        <v>0</v>
      </c>
      <c r="G113" s="131">
        <f t="shared" si="6"/>
        <v>592081.6</v>
      </c>
      <c r="H113" s="132"/>
      <c r="I113" s="101">
        <f t="shared" si="7"/>
        <v>355248.95999999996</v>
      </c>
    </row>
    <row r="114" spans="2:10" ht="126.75" thickBot="1" x14ac:dyDescent="0.25">
      <c r="B114" s="96">
        <v>5.6</v>
      </c>
      <c r="C114" s="104" t="s">
        <v>112</v>
      </c>
      <c r="D114" s="105" t="s">
        <v>88</v>
      </c>
      <c r="E114" s="99">
        <v>20</v>
      </c>
      <c r="F114" s="100">
        <f>F89</f>
        <v>0</v>
      </c>
      <c r="G114" s="131">
        <f>(F114*(G109+G110+G111+G112))*7</f>
        <v>0</v>
      </c>
      <c r="H114" s="132"/>
      <c r="I114" s="101">
        <f t="shared" si="7"/>
        <v>0</v>
      </c>
      <c r="J114" s="106" t="s">
        <v>113</v>
      </c>
    </row>
    <row r="115" spans="2:10" ht="38.25" thickBot="1" x14ac:dyDescent="0.25">
      <c r="B115" s="107">
        <v>5.7</v>
      </c>
      <c r="C115" s="108" t="s">
        <v>114</v>
      </c>
      <c r="D115" s="109">
        <f>H102</f>
        <v>100500</v>
      </c>
      <c r="E115" s="110">
        <v>2</v>
      </c>
      <c r="F115" s="111">
        <f>H104</f>
        <v>0</v>
      </c>
      <c r="G115" s="133">
        <f>D115-(F115*D115)</f>
        <v>100500</v>
      </c>
      <c r="H115" s="134"/>
      <c r="I115" s="112">
        <f t="shared" si="7"/>
        <v>2010</v>
      </c>
    </row>
    <row r="116" spans="2:10" ht="32.25" thickBot="1" x14ac:dyDescent="0.25">
      <c r="C116" s="113"/>
      <c r="D116" s="114"/>
      <c r="E116" s="115"/>
      <c r="F116" s="116" t="s">
        <v>115</v>
      </c>
      <c r="G116" s="135">
        <f>SUM(G109:H115)</f>
        <v>1651981.6</v>
      </c>
      <c r="H116" s="136"/>
      <c r="I116" s="117">
        <f>SUM(I109:I115)</f>
        <v>400020.95999999996</v>
      </c>
    </row>
    <row r="117" spans="2:10" ht="18.75" x14ac:dyDescent="0.2">
      <c r="C117" s="118"/>
      <c r="D117" s="115"/>
      <c r="E117" s="115"/>
      <c r="F117" s="119" t="s">
        <v>116</v>
      </c>
      <c r="G117" s="137">
        <f>G116*0.17</f>
        <v>280836.87200000003</v>
      </c>
      <c r="H117" s="138"/>
      <c r="I117" s="120"/>
    </row>
    <row r="118" spans="2:10" ht="48" thickBot="1" x14ac:dyDescent="0.25">
      <c r="C118" s="118"/>
      <c r="D118" s="121"/>
      <c r="E118" s="121"/>
      <c r="F118" s="122" t="s">
        <v>117</v>
      </c>
      <c r="G118" s="124">
        <f>G116+G117</f>
        <v>1932818.4720000001</v>
      </c>
      <c r="H118" s="125"/>
      <c r="I118" s="123"/>
    </row>
  </sheetData>
  <mergeCells count="62">
    <mergeCell ref="B4:H4"/>
    <mergeCell ref="B10:C11"/>
    <mergeCell ref="D10:G11"/>
    <mergeCell ref="H10:H11"/>
    <mergeCell ref="B12:C12"/>
    <mergeCell ref="D12:G12"/>
    <mergeCell ref="B35:C36"/>
    <mergeCell ref="D35:G36"/>
    <mergeCell ref="H35:H36"/>
    <mergeCell ref="B13:C13"/>
    <mergeCell ref="D13:G13"/>
    <mergeCell ref="B15:H15"/>
    <mergeCell ref="B23:C24"/>
    <mergeCell ref="D23:G24"/>
    <mergeCell ref="H23:H24"/>
    <mergeCell ref="B25:C25"/>
    <mergeCell ref="D25:G25"/>
    <mergeCell ref="B26:C26"/>
    <mergeCell ref="D26:G26"/>
    <mergeCell ref="B28:H28"/>
    <mergeCell ref="B82:C83"/>
    <mergeCell ref="D82:G83"/>
    <mergeCell ref="H82:H83"/>
    <mergeCell ref="B37:C37"/>
    <mergeCell ref="D37:G37"/>
    <mergeCell ref="B38:C38"/>
    <mergeCell ref="D38:G38"/>
    <mergeCell ref="B40:H40"/>
    <mergeCell ref="B54:C55"/>
    <mergeCell ref="D54:G55"/>
    <mergeCell ref="H54:H55"/>
    <mergeCell ref="B56:C56"/>
    <mergeCell ref="D56:G56"/>
    <mergeCell ref="B57:C57"/>
    <mergeCell ref="D57:G57"/>
    <mergeCell ref="B60:H60"/>
    <mergeCell ref="D105:G105"/>
    <mergeCell ref="B84:C84"/>
    <mergeCell ref="D84:G84"/>
    <mergeCell ref="B85:C85"/>
    <mergeCell ref="D85:G85"/>
    <mergeCell ref="B87:H87"/>
    <mergeCell ref="B90:C91"/>
    <mergeCell ref="D90:G91"/>
    <mergeCell ref="H90:H91"/>
    <mergeCell ref="B93:H93"/>
    <mergeCell ref="B102:C103"/>
    <mergeCell ref="D102:G103"/>
    <mergeCell ref="H102:H103"/>
    <mergeCell ref="D104:G104"/>
    <mergeCell ref="G118:H118"/>
    <mergeCell ref="B107:I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טופס הצעת המחיר - עדכני</vt:lpstr>
      <vt:lpstr>'טופס הצעת המחיר - עדכני'!OLE_LINK1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מחלקת תקשוב - רען הנדסה ואלקטרוניקה</dc:creator>
  <cp:lastModifiedBy>מבחנים - על תקני במח הבטחון - אולגה יבטושנקו</cp:lastModifiedBy>
  <dcterms:created xsi:type="dcterms:W3CDTF">2021-04-10T19:17:02Z</dcterms:created>
  <dcterms:modified xsi:type="dcterms:W3CDTF">2021-06-23T06:16:33Z</dcterms:modified>
</cp:coreProperties>
</file>